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2415" windowHeight="1395" activeTab="3"/>
  </bookViews>
  <sheets>
    <sheet name="Non Plan" sheetId="1" r:id="rId1"/>
    <sheet name="PLAN" sheetId="2" r:id="rId2"/>
    <sheet name="AICRP" sheetId="3" r:id="rId3"/>
    <sheet name="KVK" sheetId="4" r:id="rId4"/>
  </sheets>
  <definedNames/>
  <calcPr fullCalcOnLoad="1"/>
</workbook>
</file>

<file path=xl/sharedStrings.xml><?xml version="1.0" encoding="utf-8"?>
<sst xmlns="http://schemas.openxmlformats.org/spreadsheetml/2006/main" count="2737" uniqueCount="541">
  <si>
    <t>2603 - Irrigation maintance</t>
  </si>
  <si>
    <t>2608 - Basic Cultivation</t>
  </si>
  <si>
    <t xml:space="preserve">                and Workshops</t>
  </si>
  <si>
    <t>150630 - All India Coordinated Research Projects</t>
  </si>
  <si>
    <t xml:space="preserve">                (25% State Share on Salaries)</t>
  </si>
  <si>
    <t>150632 - Contributroy Pension Scheme (on Salaries)</t>
  </si>
  <si>
    <t>150640 - Lumpsum Provision for providing</t>
  </si>
  <si>
    <t xml:space="preserve">                Direct Receipts realized by the University</t>
  </si>
  <si>
    <t xml:space="preserve">             (*) (outsourcing Salaries, Security service salaries, In service teacher's salaries, contractual teachers</t>
  </si>
  <si>
    <t>salaries, Medical, PET, Etc., salaries.)</t>
  </si>
  <si>
    <t>4007 - Purchace of Tractor and Accessories</t>
  </si>
  <si>
    <t>3202 - Books Journals etc.</t>
  </si>
  <si>
    <t>4007 - Purchase of tractor &amp; Accessiors</t>
  </si>
  <si>
    <t>4010 - Purchase of Computers, Type writers</t>
  </si>
  <si>
    <t>4014 - Providing drinking water</t>
  </si>
  <si>
    <t>Total (132105)</t>
  </si>
  <si>
    <t>132106 - Rayalaseema Zone - Horticultural Research Station, Ananthapur, Ananthapur Dist</t>
  </si>
  <si>
    <t>4020 - Sprayers, PVC pipes / Irrigation pipes</t>
  </si>
  <si>
    <t>2504 - Repairs to Electrical motors and tractor</t>
  </si>
  <si>
    <t>4010 - Purchase of Computers and accessories</t>
  </si>
  <si>
    <t>2510 - Repairs and maintenance of electrical motors</t>
  </si>
  <si>
    <t>Barbed wire fencing to Farm (One time provision)</t>
  </si>
  <si>
    <t>2510 - Repairs &amp; Main. To Electric Motors,Oil Engine</t>
  </si>
  <si>
    <t>4010 - Purchase of Computers, Typewriters</t>
  </si>
  <si>
    <t>4004 - Farm machinery &amp; implements</t>
  </si>
  <si>
    <t>4010 - Purchase of Computers, Typewriters etc.</t>
  </si>
  <si>
    <t xml:space="preserve">               Venkataramannagudem, West Godavari Dt.</t>
  </si>
  <si>
    <t xml:space="preserve">                Station, Chintapalli, Vizag District</t>
  </si>
  <si>
    <t>Total (131000)</t>
  </si>
  <si>
    <t>131101 - Coastal Zone - Horticultural Research Station, Kovvur, West Godavari District</t>
  </si>
  <si>
    <t>120000 - COLLEGES</t>
  </si>
  <si>
    <t>121201 - Horticultural College &amp; Research</t>
  </si>
  <si>
    <t xml:space="preserve">                Institute, Venkataramannagudem</t>
  </si>
  <si>
    <t>121301 - Horticultural College &amp; Research</t>
  </si>
  <si>
    <t xml:space="preserve">                Institute, Anantarajupet</t>
  </si>
  <si>
    <t xml:space="preserve">                Ramachandrapuram, E.G. District</t>
  </si>
  <si>
    <t>121561 - Horticulture Polytechnic, Madakasira</t>
  </si>
  <si>
    <t>121581 - Horticulture Polytechnic, Kalikiri</t>
  </si>
  <si>
    <t>Total (120000)</t>
  </si>
  <si>
    <t>1600 - Hostel Workers Salaries</t>
  </si>
  <si>
    <t>2109 - Wages to Hostel Workers</t>
  </si>
  <si>
    <t>2703 - Hospital/Medicines</t>
  </si>
  <si>
    <t>2111 - RAWE/RAWEP/FWEP/ in plant</t>
  </si>
  <si>
    <t>Practice Training/ Internship</t>
  </si>
  <si>
    <t>2403 - Educational Tours</t>
  </si>
  <si>
    <t>2505 - Maintenance of Guest house</t>
  </si>
  <si>
    <t>3501 - Periodicals &amp; back volumes</t>
  </si>
  <si>
    <t>Total (121301)</t>
  </si>
  <si>
    <t>121531 - SKPP Horticulture Polytechnic at Ramachandrapuram, E.G. District</t>
  </si>
  <si>
    <t>4001 - Vehicles / Bus</t>
  </si>
  <si>
    <t>Total (121531)</t>
  </si>
  <si>
    <t>2510 - Repairs &amp; Maintanance</t>
  </si>
  <si>
    <t>121561 -Horticultural Polytechnic, Madakasira</t>
  </si>
  <si>
    <t>2109 - Hostel Workers Wages</t>
  </si>
  <si>
    <t>4001 - Vehicles (Mini Tractor)</t>
  </si>
  <si>
    <t>Total (121561)</t>
  </si>
  <si>
    <t>2301 - Vehicles Repairs &amp; Replacements</t>
  </si>
  <si>
    <t>121581 - HORTICULTURE POLYTECHNIC, KALIKIRI</t>
  </si>
  <si>
    <t>2204 - Repairs to furniture</t>
  </si>
  <si>
    <t>2307 - Hirring of Vehicles</t>
  </si>
  <si>
    <t>2404 - Chemicals &amp; Glassware</t>
  </si>
  <si>
    <t>2509 - Repairs to Apparatus instruments</t>
  </si>
  <si>
    <t>3101 - Contingencies</t>
  </si>
  <si>
    <t>3101 - Photographic &amp; Audio Visual materials</t>
  </si>
  <si>
    <t>3103 - Remuneration / TA&amp;DA to guest spekers</t>
  </si>
  <si>
    <t>3106 - Hostel Contingencies</t>
  </si>
  <si>
    <t>3109 - Hostel Requirements</t>
  </si>
  <si>
    <t>3112 - Repairs to Furniture</t>
  </si>
  <si>
    <t>3205 - Xerox requisities &amp; Servicing</t>
  </si>
  <si>
    <t>Total (121581)</t>
  </si>
  <si>
    <t>600019 - Dr. YSRHU Employees Welfare Fund</t>
  </si>
  <si>
    <t>_</t>
  </si>
  <si>
    <t xml:space="preserve">              Petlur, Venkatagiri, Nellor Dist.</t>
  </si>
  <si>
    <t xml:space="preserve">               Station, Mahanandi, Kurnool (Dt)</t>
  </si>
  <si>
    <t xml:space="preserve">               Station, Ananthapur</t>
  </si>
  <si>
    <t>Total (132000)</t>
  </si>
  <si>
    <t>132101 - Rayalaseema Zone - Citrus Research Station, Tirupathi Chittor Dist.</t>
  </si>
  <si>
    <t>2510 - Repairs and Maintanence</t>
  </si>
  <si>
    <t>132104 - Rayalaseema Zone - Citrus Research Station, Petlur, Venkatagiri, Nellore Dist</t>
  </si>
  <si>
    <t>2605 - Freight charges</t>
  </si>
  <si>
    <t>3202 - Books journals etc.,</t>
  </si>
  <si>
    <t>4001 - Vehicles (Jeep &amp; Scooter)</t>
  </si>
  <si>
    <t>4020 - Sprayers, PVC pies</t>
  </si>
  <si>
    <t>4031 - Patents/Royalties</t>
  </si>
  <si>
    <t>Total (132104)</t>
  </si>
  <si>
    <t>132105 - Rayalaseema Zone - Horticultural Research Station, Mahanandhi</t>
  </si>
  <si>
    <t>2509 - Repairs to Apparatus Instruments</t>
  </si>
  <si>
    <t>131113 - PHTRS, Venkataramannagudem</t>
  </si>
  <si>
    <t>131113 - Coastal Zone - Post Harvest Technology Research Station, Venkataramannagudem</t>
  </si>
  <si>
    <t xml:space="preserve">Total (131113) </t>
  </si>
  <si>
    <t>140000 - EXTENSION</t>
  </si>
  <si>
    <t>SUMMARY &amp; DETAILS</t>
  </si>
  <si>
    <t>140102 - Publications</t>
  </si>
  <si>
    <t>140103 - Field Visits / Training Programmes/</t>
  </si>
  <si>
    <t>2501 - Machinery, Plants &amp; Tools</t>
  </si>
  <si>
    <t>2601 - Cost of Inputs</t>
  </si>
  <si>
    <t xml:space="preserve">               Administration Office</t>
  </si>
  <si>
    <t xml:space="preserve">               University Library</t>
  </si>
  <si>
    <t>4007 - Purchase of Tractor and Accessories</t>
  </si>
  <si>
    <t>4023 - Laboratory Thermo Regulators</t>
  </si>
  <si>
    <t>3201 - Periodical &amp; back volumes</t>
  </si>
  <si>
    <t>4010 - Purchase of Computers, xerox, etc.,</t>
  </si>
  <si>
    <t xml:space="preserve">                 Regional Accounts Office,</t>
  </si>
  <si>
    <t xml:space="preserve">                 Tirupati</t>
  </si>
  <si>
    <t>Total (110140)</t>
  </si>
  <si>
    <t>Total ( 1200 )</t>
  </si>
  <si>
    <t>Total ( 1000 )</t>
  </si>
  <si>
    <t>2400 - Miscellaneous</t>
  </si>
  <si>
    <t>2402 - Contingencies</t>
  </si>
  <si>
    <t>2500 - Manintenance</t>
  </si>
  <si>
    <t>2800 - Printing</t>
  </si>
  <si>
    <t>2807 - Printing Locally</t>
  </si>
  <si>
    <t>Total (2000)</t>
  </si>
  <si>
    <t>3000 - Other Contingencies</t>
  </si>
  <si>
    <t>3100 - Contingencies</t>
  </si>
  <si>
    <t>3110 - Remuneration to Examiners</t>
  </si>
  <si>
    <t>Total (3000)</t>
  </si>
  <si>
    <t>4000 - Non - Recurring Contingencies</t>
  </si>
  <si>
    <t>4001 - Purchase of Vehicles</t>
  </si>
  <si>
    <t>4002 - Equipment</t>
  </si>
  <si>
    <t>4003 - Furniture</t>
  </si>
  <si>
    <t>4006 - Xerox</t>
  </si>
  <si>
    <t>4010 - Purchase of Computers, Typewriters,</t>
  </si>
  <si>
    <t xml:space="preserve">           Roneo, Fax machines etc.,</t>
  </si>
  <si>
    <t>4018 - Installation of electronic telephone systems</t>
  </si>
  <si>
    <t xml:space="preserve">           in Admn. Office and Campus</t>
  </si>
  <si>
    <t>Total (4000)</t>
  </si>
  <si>
    <t>Total ( 2000-4000)</t>
  </si>
  <si>
    <t>4010 - Purchase of Computers, fax machines etc.,</t>
  </si>
  <si>
    <t>Total (140000)</t>
  </si>
  <si>
    <t>150000 - COMMON EXPENDITURE</t>
  </si>
  <si>
    <t>150020 - Scheme for Development of SCs/STs</t>
  </si>
  <si>
    <t>150030 - Seminars, Conferences, Conventions</t>
  </si>
  <si>
    <t>150050 - Contribution to E.P.F.</t>
  </si>
  <si>
    <t>150060 - Audit expenses</t>
  </si>
  <si>
    <t>150070 - Convocation</t>
  </si>
  <si>
    <t>150080 - Examinations</t>
  </si>
  <si>
    <t>150090 - Stipends to P.G. Students</t>
  </si>
  <si>
    <t xml:space="preserve">150101 - T.A. for Members of Board and </t>
  </si>
  <si>
    <t xml:space="preserve">                Finance Committee</t>
  </si>
  <si>
    <t>150102 - Hospitality Expenses</t>
  </si>
  <si>
    <t>150103 - T.A. for Meetings at Admn. Office</t>
  </si>
  <si>
    <t xml:space="preserve">                other than Board/Finance for all the</t>
  </si>
  <si>
    <t xml:space="preserve">                Meetings conducted by the Admn. Office</t>
  </si>
  <si>
    <t>110100 - University Administration, Admn. Office</t>
  </si>
  <si>
    <t>( in Rupees )</t>
  </si>
  <si>
    <t>Head of Account</t>
  </si>
  <si>
    <t>1000 - Pay and Allowances</t>
  </si>
  <si>
    <t>1100 - Teaching</t>
  </si>
  <si>
    <t>1101 - Pay of Teachers</t>
  </si>
  <si>
    <t>1102 - Dearness Allowances</t>
  </si>
  <si>
    <t>1103 - HRA, CCA &amp; Other Allowances</t>
  </si>
  <si>
    <t>1201 - Pay of Officers</t>
  </si>
  <si>
    <t>1202 - Pay of Establishment</t>
  </si>
  <si>
    <t>1203 - Dearness Allowance</t>
  </si>
  <si>
    <t>1204 - HRA, OCA &amp; Other Allowances</t>
  </si>
  <si>
    <t>1207 - I.R.</t>
  </si>
  <si>
    <t>1300 - Surrender Leave Salary</t>
  </si>
  <si>
    <t>1400 - T.A.</t>
  </si>
  <si>
    <t>1500 - L.T.C.</t>
  </si>
  <si>
    <t>2000 - Recurring Contingencies</t>
  </si>
  <si>
    <t>2100 - Wages</t>
  </si>
  <si>
    <t>2101 - Labour wages / Watch and Ward</t>
  </si>
  <si>
    <t>2110 - Wages to Watch &amp; Ward</t>
  </si>
  <si>
    <t>2200 - Office Expenses</t>
  </si>
  <si>
    <t>2202 - Electricity &amp; Water</t>
  </si>
  <si>
    <t>2203 - Rents, Rates &amp; Taxes</t>
  </si>
  <si>
    <t>2204 - Repairs to Furniture</t>
  </si>
  <si>
    <t>2205 - Postage &amp; Stationery</t>
  </si>
  <si>
    <t>2206 - Telephones</t>
  </si>
  <si>
    <t>2207 - Advertisement &amp; Publicity</t>
  </si>
  <si>
    <t>2208 - Newspaper, Journals &amp; Magazines</t>
  </si>
  <si>
    <t>2209 - Hospitality</t>
  </si>
  <si>
    <t>2300 - Motor Vehicles</t>
  </si>
  <si>
    <t>2301 - Vehicle Repairs &amp; Replacements</t>
  </si>
  <si>
    <t>2302 - Oils &amp; Lubricants</t>
  </si>
  <si>
    <t>2305 - Road tax for Vehicles</t>
  </si>
  <si>
    <t>2306 - Insurance for Vehicles</t>
  </si>
  <si>
    <t>Total ( 1100 )</t>
  </si>
  <si>
    <t>132102 - Rayalaseema Zone - Horticultural Research Station, Anantharajpet, Cuddapah Dist.</t>
  </si>
  <si>
    <t>Total (132102)</t>
  </si>
  <si>
    <t>1102 - Dearness Allowance</t>
  </si>
  <si>
    <t>1103 - HRA, CCA &amp; Other Allownaces</t>
  </si>
  <si>
    <t>Total (1100)</t>
  </si>
  <si>
    <t>1200 - Non-Teaching</t>
  </si>
  <si>
    <t>1207 - Interim Relief</t>
  </si>
  <si>
    <t>2101 - Labour Wages / Watch and Ward</t>
  </si>
  <si>
    <t>2108 - Hostel Workers V.D.A.</t>
  </si>
  <si>
    <t>2210 - Campus Development</t>
  </si>
  <si>
    <t>2403 - Educational tours</t>
  </si>
  <si>
    <t>2404 - Chemeicals &amp; Glassware</t>
  </si>
  <si>
    <t>2408 - P.G. Research</t>
  </si>
  <si>
    <t>2501 - Machinery, Plants &amp; tools</t>
  </si>
  <si>
    <t>2509 - Repairs to apparatus instruments</t>
  </si>
  <si>
    <t>2600 - Cultivation</t>
  </si>
  <si>
    <t>2601 - Cost of inputs</t>
  </si>
  <si>
    <t>2801 - Journals, Leaflets, Forms etc.</t>
  </si>
  <si>
    <t>3101- Photographic &amp; Audio Visual materials</t>
  </si>
  <si>
    <t>3102 - Laboratory</t>
  </si>
  <si>
    <t>3103 - Remuneration to Guest speakers</t>
  </si>
  <si>
    <t>3104 - Botanical cum Horticulture garden</t>
  </si>
  <si>
    <t xml:space="preserve">                Venkataramannagudem</t>
  </si>
  <si>
    <t>4005 - Drip Irrigation System</t>
  </si>
  <si>
    <t xml:space="preserve">                Regional Accounts Office,</t>
  </si>
  <si>
    <t>Total (110000)</t>
  </si>
  <si>
    <t>4006 - Purchase of Xerox machine</t>
  </si>
  <si>
    <t>2210 - University Campus Development</t>
  </si>
  <si>
    <t xml:space="preserve">               Ambajipeta</t>
  </si>
  <si>
    <t>4020 - Sprayers, PVC pipes/irrigation pipes</t>
  </si>
  <si>
    <t>131112 - Coastal Zone - Horticultural Research Station, Chintapalli, Vizag District</t>
  </si>
  <si>
    <t>2510 - Repairs &amp; Maintenance of Elec. Motors</t>
  </si>
  <si>
    <t>2603 - Irrigation Maintenance</t>
  </si>
  <si>
    <t>4020 - Sprayers , PVC pipes/Irrigation Pipes</t>
  </si>
  <si>
    <t>Total (131112)</t>
  </si>
  <si>
    <t>131109 - Coastal Zone - Horticultural Research Station, Venkataramannagudem</t>
  </si>
  <si>
    <t>131109 - Coastal Zone - Horticultural Research Station, Venkataramannagudem.</t>
  </si>
  <si>
    <t>Total (131109)</t>
  </si>
  <si>
    <t>132000 - RAYALASEEMA ZONE - SUMMARY</t>
  </si>
  <si>
    <t xml:space="preserve">                CRS, Tirupati, Chittoor District</t>
  </si>
  <si>
    <t xml:space="preserve">               Station, Anantarajpet, Cuddapah Dist.</t>
  </si>
  <si>
    <t>4010 - Purchase of Computers, Typewriters, etc.,</t>
  </si>
  <si>
    <t>131000 - COASTAL ZONE - SUMMARY</t>
  </si>
  <si>
    <t xml:space="preserve">                 Kovvur, West Godavari District</t>
  </si>
  <si>
    <t xml:space="preserve">                Vijayarai (NARP), West Godavari District</t>
  </si>
  <si>
    <t>131102 - Coastal Zone - Horticultural Research Station, Vijayarai, West Godavari District</t>
  </si>
  <si>
    <t>4001 - Purchase of New Vehicle</t>
  </si>
  <si>
    <t>Total (131102)</t>
  </si>
  <si>
    <t>131103 - Coastal Zone-Horticultural Research Station, Ambajipet, East Godavari District</t>
  </si>
  <si>
    <t>2402 - Contingenceis</t>
  </si>
  <si>
    <t>4014 - Providing water facilities / RO unit</t>
  </si>
  <si>
    <t>Total (2000 - 4000)</t>
  </si>
  <si>
    <t>Total (131103)</t>
  </si>
  <si>
    <t>131104 - Coastal Zone-Horticultural Research Station, Lam, Guntur</t>
  </si>
  <si>
    <t>2217 - Other Expansions</t>
  </si>
  <si>
    <t>2502 - Equipment</t>
  </si>
  <si>
    <t>2608 - Basic cultivation</t>
  </si>
  <si>
    <t>Total (131104)</t>
  </si>
  <si>
    <t>130000 - Research</t>
  </si>
  <si>
    <t>131105 - Coastal Zone - Cashew Research Station, Bapatla, Guntur District</t>
  </si>
  <si>
    <t>2510 - Repairs and Maintenance of elec. Motor &amp; Oil</t>
  </si>
  <si>
    <t>3001 - Photographic &amp; Audio visual materials</t>
  </si>
  <si>
    <t>3201 - Periodical &amp; Back volumes</t>
  </si>
  <si>
    <t>3202 - Books &amp; Journals etc</t>
  </si>
  <si>
    <t>4014 - Providing water facilities</t>
  </si>
  <si>
    <t>4020 - Sprayers, irrigation pipes</t>
  </si>
  <si>
    <t>Total (131105)</t>
  </si>
  <si>
    <t>131106 - Coastal Zone - Horticultural Research Station, Darsi, Prakasam District</t>
  </si>
  <si>
    <t>4007 - Accessaries</t>
  </si>
  <si>
    <t>4010 - Writers, Roneo, Fax machines etc.,</t>
  </si>
  <si>
    <t>110100 - University Administration -</t>
  </si>
  <si>
    <t>110110 - University Administration -</t>
  </si>
  <si>
    <t>110120 - University Administration -</t>
  </si>
  <si>
    <t>110130 - University Administration -</t>
  </si>
  <si>
    <t>110140 - University Administration -</t>
  </si>
  <si>
    <t>131101 - Coastal Zone -Horticultural Research Station, Kovvur, West Godavari District</t>
  </si>
  <si>
    <t>2510 - Repairs &amp; Maintenance</t>
  </si>
  <si>
    <t>Total (131101)</t>
  </si>
  <si>
    <t>4020 - Sprayers, PVC pies/ Irrigation pipes</t>
  </si>
  <si>
    <t>4030 - Consultancy/Counselling services</t>
  </si>
  <si>
    <t>Total (131106)</t>
  </si>
  <si>
    <t>131107 - Coastal Zone - Horticultural Research Station, Nuziveedu, Krishna District</t>
  </si>
  <si>
    <t>2217 - Other Office Expenses</t>
  </si>
  <si>
    <t>3201 - Periodical &amp; Back Volumes</t>
  </si>
  <si>
    <t>Total (131107)</t>
  </si>
  <si>
    <t>131108 - Coastal Zone - Horticultural Research Station, Pandirimamidi, E.G.Dist</t>
  </si>
  <si>
    <t>2505 - Maintenance of Guest House</t>
  </si>
  <si>
    <t>2510 - Repairs &amp; Maintenance of Elect. Motors, etc.,</t>
  </si>
  <si>
    <t>4014 - Providing drinking water facilities to the farm</t>
  </si>
  <si>
    <t>150104 - Lumpsum provision for Meeting</t>
  </si>
  <si>
    <t xml:space="preserve">               Transfer T.A. expenditure for all</t>
  </si>
  <si>
    <t xml:space="preserve">                institutions</t>
  </si>
  <si>
    <t xml:space="preserve">150150 - Revolving Fund in respect of </t>
  </si>
  <si>
    <t xml:space="preserve">                Education, Research &amp; Extension</t>
  </si>
  <si>
    <t>150170 - Legal Expenses</t>
  </si>
  <si>
    <t>150200 - Sports, Games, NCC/Cultural Literary</t>
  </si>
  <si>
    <t xml:space="preserve">                other students activities etc</t>
  </si>
  <si>
    <t>150202 - Electrical Charges</t>
  </si>
  <si>
    <t>150210 - Remunaration of Guest Speakers</t>
  </si>
  <si>
    <t>150260 - Conveyance Charges</t>
  </si>
  <si>
    <t>150280 - Educational concession to employees</t>
  </si>
  <si>
    <t>150290 - Purchase of Motor Vehicles</t>
  </si>
  <si>
    <t xml:space="preserve">                (including Buses)</t>
  </si>
  <si>
    <t>150300 - Miscellaneous payments</t>
  </si>
  <si>
    <t>150320 - Study leave salary to inservice teachers</t>
  </si>
  <si>
    <t>150510 - Payment of exgratia</t>
  </si>
  <si>
    <t xml:space="preserve">                Award"</t>
  </si>
  <si>
    <t>150617 - Acquiring of Land to Dr. YSRHU</t>
  </si>
  <si>
    <t>150623 - Lumpsum provision for Clothing and</t>
  </si>
  <si>
    <t xml:space="preserve">                Livery</t>
  </si>
  <si>
    <t>150627 - Lumpsum provision for</t>
  </si>
  <si>
    <t xml:space="preserve">                Recurring and Non Recurring Cont.</t>
  </si>
  <si>
    <t>150628 - All India Coordinated Research Projects</t>
  </si>
  <si>
    <t xml:space="preserve">                (25% State Share on Contingencies)</t>
  </si>
  <si>
    <t>Total (110100)</t>
  </si>
  <si>
    <t>1200 - Non - Teaching</t>
  </si>
  <si>
    <t>2500 - Maintenance</t>
  </si>
  <si>
    <t>Total ( 2000 )</t>
  </si>
  <si>
    <t>4000 - Non-Recurring Contingencies</t>
  </si>
  <si>
    <t xml:space="preserve">           Reno, Fax Machines etc.,</t>
  </si>
  <si>
    <t>Total (4000 )</t>
  </si>
  <si>
    <t>Total ( 2000 - 4000 )</t>
  </si>
  <si>
    <t>115000 - PENSION - SUMMARY &amp; DETAILS</t>
  </si>
  <si>
    <t>Total (115000)</t>
  </si>
  <si>
    <t>MAIN SUMMARY</t>
  </si>
  <si>
    <t>3105 - Model Orchards</t>
  </si>
  <si>
    <t>3106 - Hostel contingencies</t>
  </si>
  <si>
    <t>3107 - Instructional Farms</t>
  </si>
  <si>
    <t>3109 - Hostel requirements</t>
  </si>
  <si>
    <t>3112 - Repairs to furniture and fittings in laboratoric</t>
  </si>
  <si>
    <t>3200 - Libraries</t>
  </si>
  <si>
    <t>3202 - Books</t>
  </si>
  <si>
    <t>3205 - Xerox requisities &amp; servicing</t>
  </si>
  <si>
    <t>Total ( 3000 )</t>
  </si>
  <si>
    <t>Total (2000-4000)</t>
  </si>
  <si>
    <t>130000 - RESEARCH</t>
  </si>
  <si>
    <t>4022 - Farm Development</t>
  </si>
  <si>
    <t>2602 - Development of Nursery</t>
  </si>
  <si>
    <t>2603 - Irrigation maintenance</t>
  </si>
  <si>
    <t>4002 - Equipments</t>
  </si>
  <si>
    <t>NON - PLAN</t>
  </si>
  <si>
    <t>4014 - Providing Water Facilities / RO unit</t>
  </si>
  <si>
    <t>2217 - Other Office expenses</t>
  </si>
  <si>
    <t>2307 - Hiring of Vehicles</t>
  </si>
  <si>
    <t xml:space="preserve">               Ambajipet, East Godavari District</t>
  </si>
  <si>
    <t xml:space="preserve">                Lam, Guntur District</t>
  </si>
  <si>
    <t xml:space="preserve">               Bapatla, Guntur District</t>
  </si>
  <si>
    <t xml:space="preserve">               Station, Darsi, prakasam District</t>
  </si>
  <si>
    <t xml:space="preserve">               Nuziveedu, Krishna District</t>
  </si>
  <si>
    <t xml:space="preserve">               Station, Pandirimamidi, East Godavari District</t>
  </si>
  <si>
    <t>600000 - OTHER ACCOUNTS</t>
  </si>
  <si>
    <t>600011 - GPF withdrawals</t>
  </si>
  <si>
    <t>600012 - GPF investments</t>
  </si>
  <si>
    <t>600013 - Refund of EMD &amp; Works Deposits</t>
  </si>
  <si>
    <t>600014 - Festival Advance</t>
  </si>
  <si>
    <t>600015 - Other Mis. Advances (including OBA)</t>
  </si>
  <si>
    <t>600016 - Advances for purchase of Vehicles</t>
  </si>
  <si>
    <t>600017 - Advances for Marriages</t>
  </si>
  <si>
    <t>600018 - Educational Loans</t>
  </si>
  <si>
    <t>600025 - NSS-National Service Scheme</t>
  </si>
  <si>
    <t>600027 - Gold Medal (ANGRAU)</t>
  </si>
  <si>
    <t>Total (600000)</t>
  </si>
  <si>
    <t>121201 - Horticultural College and Research Institute, Venkataramannagudem</t>
  </si>
  <si>
    <t>2109 - Wages to Hostel workers</t>
  </si>
  <si>
    <t>2111 - RAW/RAWEP/EWEP/Inplant</t>
  </si>
  <si>
    <t xml:space="preserve">           Practical Training/ Internship</t>
  </si>
  <si>
    <t>2510 - Repairs and Maintenance</t>
  </si>
  <si>
    <t>2802 - College Library</t>
  </si>
  <si>
    <t>4014 - Providing drinking water facilities to Farm workers:</t>
  </si>
  <si>
    <t>Total (121201)</t>
  </si>
  <si>
    <t>121301 - Horticultural College and Research Institute, Anantarajupet</t>
  </si>
  <si>
    <t>2307 - Hiring of Vehilces</t>
  </si>
  <si>
    <t>2501 - Machinery, Plants and tools;</t>
  </si>
  <si>
    <t>2510 - Electric motor and oil engine</t>
  </si>
  <si>
    <t xml:space="preserve">               Training to Teaching &amp; Non-Teaching</t>
  </si>
  <si>
    <t xml:space="preserve">               Staff in Administration, Financial &amp; Other</t>
  </si>
  <si>
    <t>Total (131108)</t>
  </si>
  <si>
    <t>Total (132101)</t>
  </si>
  <si>
    <t>Total (132106)</t>
  </si>
  <si>
    <t>2700 - Maintenance Charges</t>
  </si>
  <si>
    <t>4001 - Vehicles</t>
  </si>
  <si>
    <t>4020 - Sprayers, PVC pipes/Irrigation pipes</t>
  </si>
  <si>
    <t>2605 - Freight Charges</t>
  </si>
  <si>
    <t>2701 - Feed &amp; Fodder</t>
  </si>
  <si>
    <t>4014 - Providing drinking water facilities</t>
  </si>
  <si>
    <t>4014 - Providing Drinking water facilities</t>
  </si>
  <si>
    <t>4007 - Purchase of Tractor &amp; Accessories</t>
  </si>
  <si>
    <t>2703 - Hospital Equipment</t>
  </si>
  <si>
    <t>600026 - Gold Medal (Vice-Chancellor)</t>
  </si>
  <si>
    <t>600020 - Contributory Pension Scheme</t>
  </si>
  <si>
    <t>2703 - Hospital Equipment and medicines</t>
  </si>
  <si>
    <t>2703 - Hospital Equipment and Medicines</t>
  </si>
  <si>
    <t>2511 - Operation &amp; Maintenance of Office Equipment</t>
  </si>
  <si>
    <t>121532 - Horticulture Polytechnic, Nuzvid</t>
  </si>
  <si>
    <t>121532 - HORTICULTURE POLYTECHNIC, NUZVID</t>
  </si>
  <si>
    <t>131111 - Godavari Zone - Parasite Breeding Station, Ambajipeta</t>
  </si>
  <si>
    <t>150616 - Awarding of "Dr. YSRHU Young Scientist</t>
  </si>
  <si>
    <t>150631 - Lumpsum provision for providing Salaries(*)</t>
  </si>
  <si>
    <t>150490 - Printing of Budget, Annual Accounts etc.</t>
  </si>
  <si>
    <t>150010 - Appointment of Coaches in Major Games</t>
  </si>
  <si>
    <t>150500 - Payment of Medical Reimbursement</t>
  </si>
  <si>
    <t>Common Expenditure (Contingencies)</t>
  </si>
  <si>
    <t>Total (Common Expenditure : Contingencies)</t>
  </si>
  <si>
    <t>Common Expenditure (Salaries)</t>
  </si>
  <si>
    <t>Total (Common Expenditure : Salaries) 150320 to 150632</t>
  </si>
  <si>
    <t>115000 - Payment of Pensionary Benefits</t>
  </si>
  <si>
    <t>I.C.A.R - PLAN</t>
  </si>
  <si>
    <t>330000 - RESEARCH</t>
  </si>
  <si>
    <t>331000 - COASTAL ZONE - SUMMARY</t>
  </si>
  <si>
    <t>331101 - AICRP on Palm, Vijayarai</t>
  </si>
  <si>
    <t>331102 - AICRP on Tropical Fruits on</t>
  </si>
  <si>
    <t xml:space="preserve">                Banana at B.R.S., Kovvur</t>
  </si>
  <si>
    <t xml:space="preserve">                (including Sapota Research at</t>
  </si>
  <si>
    <t xml:space="preserve">                Venkataramannagudem)</t>
  </si>
  <si>
    <t>331103 - AICRP on Palm, Ambajipet,</t>
  </si>
  <si>
    <t xml:space="preserve">                East Godavari District</t>
  </si>
  <si>
    <t>331104 - AICRP on Vegetable</t>
  </si>
  <si>
    <t xml:space="preserve">                Improvement Project, LAM</t>
  </si>
  <si>
    <t>331105 - AICRP on Spices, LAM</t>
  </si>
  <si>
    <t>331107 - AICRP on Cashewnut at</t>
  </si>
  <si>
    <t xml:space="preserve">                Bapatla</t>
  </si>
  <si>
    <t>331108 - Co-ordinated Research</t>
  </si>
  <si>
    <t xml:space="preserve">                Project on Betelvine</t>
  </si>
  <si>
    <t xml:space="preserve">                Research at VRGudem</t>
  </si>
  <si>
    <t>331109 - AICRP on Pepper at</t>
  </si>
  <si>
    <t xml:space="preserve">                Chintapalli</t>
  </si>
  <si>
    <t>331110 - AICRP on Palm (Palmyrah)</t>
  </si>
  <si>
    <t xml:space="preserve">                at ARS, Pandirimamidi</t>
  </si>
  <si>
    <t>Total (331000)</t>
  </si>
  <si>
    <t>(Subject to release of funds from AICRP, ICAR)</t>
  </si>
  <si>
    <t>331101 - AICRP on Palms, at Vijayarai</t>
  </si>
  <si>
    <t>HRD</t>
  </si>
  <si>
    <t>4001 - Works</t>
  </si>
  <si>
    <t>Total (331101)</t>
  </si>
  <si>
    <t>Share of I.C.A.R. (75%)</t>
  </si>
  <si>
    <t>Share of Dr. YSRHU (25%)</t>
  </si>
  <si>
    <t>331102 - AICRP on Tropical fruits on Banana at B.R.S., Kovvur</t>
  </si>
  <si>
    <t>Repairs</t>
  </si>
  <si>
    <t>Total (331102)</t>
  </si>
  <si>
    <t>Share of I.C.A.R.</t>
  </si>
  <si>
    <t>331103 - AICRP on Palms, Ambajipet, East Godavari District</t>
  </si>
  <si>
    <t>Total (331103)</t>
  </si>
  <si>
    <t>331104 - AICRP on Vegetable Improvement Project, Lam.</t>
  </si>
  <si>
    <t>2100 - Information Technology</t>
  </si>
  <si>
    <t>Technical Assistant</t>
  </si>
  <si>
    <t>Total (331104)</t>
  </si>
  <si>
    <t>331105 - AICRP on Spices, Lam.</t>
  </si>
  <si>
    <t>2100 - Technology Assessment</t>
  </si>
  <si>
    <t>4000 - Equipment</t>
  </si>
  <si>
    <t>Techinical Assistant</t>
  </si>
  <si>
    <t>Total (331105)</t>
  </si>
  <si>
    <t>331107 - AICRP on Cashewnut at Bapatla.</t>
  </si>
  <si>
    <t>Total (331107)</t>
  </si>
  <si>
    <t>331108 - Co-ordinated Research Project on Betelvine Research at VR.Gudem.</t>
  </si>
  <si>
    <t>2100 - Technical Assessment/Refinement in</t>
  </si>
  <si>
    <t xml:space="preserve">           Farmer's field</t>
  </si>
  <si>
    <t>2200 - Maintenance of Field Gene Bank of Bet</t>
  </si>
  <si>
    <t>4003 - Vehicle/Furniture</t>
  </si>
  <si>
    <t>Total (331108)</t>
  </si>
  <si>
    <t>331109 - AICRP on Pepper at Chintapalli.</t>
  </si>
  <si>
    <t>Total (331109)</t>
  </si>
  <si>
    <t>4002 -Equipment</t>
  </si>
  <si>
    <t>Total (331110)</t>
  </si>
  <si>
    <t>332000 - RAYALASEEMA - SUMMARY</t>
  </si>
  <si>
    <t>332101 - AICRP on Tropical Fruits,</t>
  </si>
  <si>
    <t xml:space="preserve">               Tirupati, Chittoor District</t>
  </si>
  <si>
    <t>332102 - AICRP on Arid Fruits,</t>
  </si>
  <si>
    <t xml:space="preserve">               Anantapur</t>
  </si>
  <si>
    <t>Total (332000)</t>
  </si>
  <si>
    <t>332101 - AICRP on Tropical Fruits, Tirupathi, Chittor District</t>
  </si>
  <si>
    <t>Total (332101)</t>
  </si>
  <si>
    <t>332102 - AICRP on Arid Fruits, Ananthapur</t>
  </si>
  <si>
    <t>Total (332102)</t>
  </si>
  <si>
    <t>Budget Estimates 2015-16</t>
  </si>
  <si>
    <t xml:space="preserve">4022 - Farm Development </t>
  </si>
  <si>
    <t>150240 - Miscellaneous Funds (i.e., Income Tax)**</t>
  </si>
  <si>
    <t xml:space="preserve">            (**) Not included in the Budget Estimates i.e., Miscecllaneous Refunds.</t>
  </si>
  <si>
    <t>140101 - Crop Seminars, Exibitions, ZREAC</t>
  </si>
  <si>
    <t xml:space="preserve">                Meetings etc.</t>
  </si>
  <si>
    <t xml:space="preserve">                Kisan Melas/Rythu Sadassus</t>
  </si>
  <si>
    <t>3112 - Repairs to furniture and fittings in laboratories</t>
  </si>
  <si>
    <t>2405 - Stipends to P.G.&amp; Ph.D Students</t>
  </si>
  <si>
    <t>2511 - Operation &amp; Maintenance of Office</t>
  </si>
  <si>
    <t>2801 - Journal &amp; Leaflets</t>
  </si>
  <si>
    <t>Pension</t>
  </si>
  <si>
    <t>110110 - University Administration -
                 University Liabrary</t>
  </si>
  <si>
    <t>Total (110110)</t>
  </si>
  <si>
    <t>University Liabrary</t>
  </si>
  <si>
    <t>110110 - University Administration, Admn. Office</t>
  </si>
  <si>
    <t>121531 - SKPP Horticulture Polytechnic</t>
  </si>
  <si>
    <t>150160 - Development of Nursery at various Research</t>
  </si>
  <si>
    <t xml:space="preserve">                 Station under commercial Cultivation </t>
  </si>
  <si>
    <t xml:space="preserve">                 for the year 2012-13</t>
  </si>
  <si>
    <t>600021 - Festival Advance</t>
  </si>
  <si>
    <t>Total (131111)</t>
  </si>
  <si>
    <t>331010 - AICRP on Palm (Palmyrah), H.R.S., Pandirimamidi</t>
  </si>
  <si>
    <t>Accounts 2014-15</t>
  </si>
  <si>
    <t>Revised Estimates 2015-16</t>
  </si>
  <si>
    <t>Budget Estimates 2016-17</t>
  </si>
  <si>
    <t>Revised  Estimates 2015-16</t>
  </si>
  <si>
    <t>4010 - Purchase of Computers, Typewriters, Fax etc.</t>
  </si>
  <si>
    <t>110100 - University Administration, Administrative Office, Dr.YSRHU, V.R.Gudem</t>
  </si>
  <si>
    <t>4010 - Purchase of Computers, Typewriters, Fax etc</t>
  </si>
  <si>
    <t>110140 - University Administration, Regional accounts Office, Tirupati</t>
  </si>
  <si>
    <t>B.F.</t>
  </si>
  <si>
    <t>132101 - Citrus Research Station,</t>
  </si>
  <si>
    <t>132102 -Horticultural Research</t>
  </si>
  <si>
    <t>132104  Citrus Research Station</t>
  </si>
  <si>
    <t>132105 -Horticultural Research</t>
  </si>
  <si>
    <t>132106 -Horticultural Research</t>
  </si>
  <si>
    <t>131114 - Coastal Zone - Campus Beautification, University Campus, Venkataramannagudem</t>
  </si>
  <si>
    <t>STATE PLAN</t>
  </si>
  <si>
    <t>221100 - ASSISTANCE TO HORTICULTURAL UNIVERSITY</t>
  </si>
  <si>
    <t>221101 - Establishment of Video Conference Units, Providing wi-fi at Admn. Office, Two Colleges, Four Polytechnics, Sixteen Research Stations and Two KVKs</t>
  </si>
  <si>
    <t>221102 - Provision of Solar Power System to Admn. Office and two Colleges of Horticulture</t>
  </si>
  <si>
    <t>221103 - Construction of Farmers Training-cum-Farmers Hostels in the University Head Quarters and Three Zonal Research Stations</t>
  </si>
  <si>
    <t>221104 - University Campus Development, Farm Development, Farm Implements, Office Furniture, Lab Equipments etc in 16 Research Stations</t>
  </si>
  <si>
    <t>221105 - Towards organization of Training Programmes on Farm Demonstrations, Kisan Melas, Rythuy Sadassulu in 16 Research Stations</t>
  </si>
  <si>
    <t>Total (221100)</t>
  </si>
  <si>
    <t>221200 - DEVELOPMENT OF HORTICULTURAL COLLEGES</t>
  </si>
  <si>
    <t>221201 - Amenities : Students Amenities - Students counselling and placement amenities including health facilities, faculty amenities, personality development and counselling of students</t>
  </si>
  <si>
    <t>221202 - Towards establishment of proposed new Horticultural Collges including Boys and Girls Hostels</t>
  </si>
  <si>
    <t>221103 - Providing Laboratory Equipment, Furniture to Laboratories, Computers etc, to two Colleges and four polytechnics</t>
  </si>
  <si>
    <t>221101 - Coaching and Special Training Programmes to SC/ST Students and two Horticultural Colleges</t>
  </si>
  <si>
    <t>Total (221200)</t>
  </si>
  <si>
    <t>131114 - Campus Beutification, V.R.Gudem</t>
  </si>
  <si>
    <t>131103 - Horticultural Research Station</t>
  </si>
  <si>
    <t>131104 - Horticultural Research Station</t>
  </si>
  <si>
    <t>131105 - Cashew Research Station</t>
  </si>
  <si>
    <t>131101 -  Banan Research Station,</t>
  </si>
  <si>
    <t>131106 - Horticultural Research Station</t>
  </si>
  <si>
    <t>131107 - Horticultural Research Station</t>
  </si>
  <si>
    <t>131108 - Horticultural Research</t>
  </si>
  <si>
    <t>131109 - Horticultural Research Station</t>
  </si>
  <si>
    <t>131111 -Parasite Breeding Station,</t>
  </si>
  <si>
    <t>131112 - Horticultural Research</t>
  </si>
  <si>
    <t>131102 - Horticultural Research Station,</t>
  </si>
  <si>
    <t>(Amount in Rupees)</t>
  </si>
  <si>
    <t>331106 - AICRP on Tuber Crops (other than Potato), Kovvur &amp; V.R.Gudem</t>
  </si>
  <si>
    <t>I.T.</t>
  </si>
  <si>
    <t>332103 - AICRP on Fruits, Anantharajupeta</t>
  </si>
  <si>
    <t>331106 - AICRP on Tuber Crops (other than potato)</t>
  </si>
  <si>
    <t xml:space="preserve">                 Kovvur &amp; Venkataramannagudem</t>
  </si>
  <si>
    <t>332103 - AICRP on Fruits,</t>
  </si>
  <si>
    <t xml:space="preserve">                 Anantharajupeta</t>
  </si>
  <si>
    <t>KRISHI VIGNANA KENDRA</t>
  </si>
  <si>
    <t>2016-17</t>
  </si>
  <si>
    <t xml:space="preserve">  341101- K.V.K., VENKATARAMANNAGUDEM</t>
  </si>
  <si>
    <t>341102 - K.V.K., PANDIRIMAMIDI</t>
  </si>
  <si>
    <t>Technical Programms</t>
  </si>
  <si>
    <t>Pay and Allowances</t>
  </si>
  <si>
    <t>Travelling Allowance</t>
  </si>
  <si>
    <t>Office Contingencies</t>
  </si>
  <si>
    <t>Tribal Sub-Plan</t>
  </si>
  <si>
    <t>Works</t>
  </si>
  <si>
    <t>Equipment</t>
  </si>
  <si>
    <t>Furniture</t>
  </si>
  <si>
    <t>(Subject to release of funds from ICAR)</t>
  </si>
  <si>
    <t>Total (341101)</t>
  </si>
  <si>
    <t>Total (341102)</t>
  </si>
  <si>
    <t xml:space="preserve"> (*)Budget Estimates 2016-17</t>
  </si>
  <si>
    <t>(*) Allotted in the year 2015-16 and revalidated for 2016-17, which should be incurred during this financial year 2016-17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</si>
</sst>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ddd\,\ mmmm\ dd\,\ yyyy"/>
    <numFmt numFmtId="190" formatCode="[$-409]h:mm:ss\ AM/PM"/>
    <numFmt numFmtId="191" formatCode="0.00000"/>
    <numFmt numFmtId="192" formatCode="0.000000"/>
    <numFmt numFmtId="193" formatCode="0.0000"/>
    <numFmt numFmtId="194" formatCode="0.000"/>
    <numFmt numFmtId="195" formatCode="_(* #,##0.0_);_(* \(#,##0.0\);_(* &quot;-&quot;??_);_(@_)"/>
    <numFmt numFmtId="196" formatCode="_(* #,##0_);_(* \(#,##0\);_(* &quot;-&quot;??_);_(@_)"/>
    <numFmt numFmtId="197" formatCode="[&gt;=10000000]##\,##\,##\,##0;[&gt;=100000]\ ##\,##\,##0;##,##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96" fontId="2" fillId="0" borderId="18" xfId="42" applyNumberFormat="1" applyFont="1" applyBorder="1" applyAlignment="1">
      <alignment vertical="center"/>
    </xf>
    <xf numFmtId="196" fontId="1" fillId="0" borderId="18" xfId="42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196" fontId="4" fillId="0" borderId="18" xfId="42" applyNumberFormat="1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96" fontId="1" fillId="0" borderId="0" xfId="42" applyNumberFormat="1" applyFont="1" applyBorder="1" applyAlignment="1">
      <alignment vertical="center"/>
    </xf>
    <xf numFmtId="196" fontId="1" fillId="0" borderId="16" xfId="42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44" applyNumberFormat="1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44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96" fontId="0" fillId="0" borderId="0" xfId="42" applyNumberFormat="1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197" fontId="1" fillId="0" borderId="18" xfId="42" applyNumberFormat="1" applyFont="1" applyBorder="1" applyAlignment="1">
      <alignment vertical="center"/>
    </xf>
    <xf numFmtId="197" fontId="2" fillId="0" borderId="18" xfId="42" applyNumberFormat="1" applyFont="1" applyBorder="1" applyAlignment="1">
      <alignment vertical="center"/>
    </xf>
    <xf numFmtId="197" fontId="4" fillId="0" borderId="18" xfId="42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96" fontId="2" fillId="0" borderId="0" xfId="42" applyNumberFormat="1" applyFont="1" applyBorder="1" applyAlignment="1">
      <alignment vertical="center"/>
    </xf>
    <xf numFmtId="196" fontId="2" fillId="0" borderId="14" xfId="42" applyNumberFormat="1" applyFont="1" applyBorder="1" applyAlignment="1">
      <alignment vertical="center"/>
    </xf>
    <xf numFmtId="197" fontId="1" fillId="0" borderId="18" xfId="0" applyNumberFormat="1" applyFont="1" applyBorder="1" applyAlignment="1">
      <alignment vertical="center"/>
    </xf>
    <xf numFmtId="197" fontId="1" fillId="0" borderId="18" xfId="42" applyNumberFormat="1" applyFont="1" applyFill="1" applyBorder="1" applyAlignment="1">
      <alignment vertical="center"/>
    </xf>
    <xf numFmtId="197" fontId="1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right" vertical="center" wrapText="1"/>
    </xf>
    <xf numFmtId="197" fontId="1" fillId="0" borderId="18" xfId="0" applyNumberFormat="1" applyFont="1" applyBorder="1" applyAlignment="1">
      <alignment horizontal="right" vertical="center" wrapText="1"/>
    </xf>
    <xf numFmtId="197" fontId="0" fillId="0" borderId="18" xfId="42" applyNumberFormat="1" applyFont="1" applyBorder="1" applyAlignment="1">
      <alignment vertical="center"/>
    </xf>
    <xf numFmtId="197" fontId="10" fillId="0" borderId="18" xfId="42" applyNumberFormat="1" applyFont="1" applyBorder="1" applyAlignment="1">
      <alignment vertical="center"/>
    </xf>
    <xf numFmtId="197" fontId="1" fillId="0" borderId="14" xfId="0" applyNumberFormat="1" applyFont="1" applyBorder="1" applyAlignment="1">
      <alignment vertical="center"/>
    </xf>
    <xf numFmtId="197" fontId="0" fillId="0" borderId="0" xfId="0" applyNumberFormat="1" applyFont="1" applyAlignment="1">
      <alignment vertical="center"/>
    </xf>
    <xf numFmtId="197" fontId="2" fillId="0" borderId="18" xfId="42" applyNumberFormat="1" applyFont="1" applyFill="1" applyBorder="1" applyAlignment="1">
      <alignment vertical="center"/>
    </xf>
    <xf numFmtId="197" fontId="0" fillId="0" borderId="18" xfId="42" applyNumberFormat="1" applyFont="1" applyBorder="1" applyAlignment="1">
      <alignment vertical="center"/>
    </xf>
    <xf numFmtId="197" fontId="1" fillId="0" borderId="16" xfId="0" applyNumberFormat="1" applyFont="1" applyBorder="1" applyAlignment="1">
      <alignment vertical="center"/>
    </xf>
    <xf numFmtId="197" fontId="1" fillId="0" borderId="17" xfId="0" applyNumberFormat="1" applyFont="1" applyBorder="1" applyAlignment="1">
      <alignment vertical="center"/>
    </xf>
    <xf numFmtId="197" fontId="2" fillId="0" borderId="0" xfId="42" applyNumberFormat="1" applyFont="1" applyBorder="1" applyAlignment="1">
      <alignment vertical="center"/>
    </xf>
    <xf numFmtId="43" fontId="2" fillId="0" borderId="18" xfId="42" applyFont="1" applyBorder="1" applyAlignment="1">
      <alignment vertical="center"/>
    </xf>
    <xf numFmtId="197" fontId="1" fillId="0" borderId="19" xfId="42" applyNumberFormat="1" applyFont="1" applyBorder="1" applyAlignment="1">
      <alignment vertical="center"/>
    </xf>
    <xf numFmtId="197" fontId="0" fillId="0" borderId="18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0" fillId="0" borderId="11" xfId="0" applyBorder="1" applyAlignment="1">
      <alignment vertical="center"/>
    </xf>
    <xf numFmtId="197" fontId="1" fillId="0" borderId="21" xfId="42" applyNumberFormat="1" applyFont="1" applyBorder="1" applyAlignment="1">
      <alignment vertical="center"/>
    </xf>
    <xf numFmtId="197" fontId="2" fillId="0" borderId="21" xfId="42" applyNumberFormat="1" applyFont="1" applyBorder="1" applyAlignment="1">
      <alignment vertical="center"/>
    </xf>
    <xf numFmtId="197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196" fontId="2" fillId="0" borderId="11" xfId="42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196" fontId="2" fillId="0" borderId="16" xfId="42" applyNumberFormat="1" applyFont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96" fontId="1" fillId="0" borderId="21" xfId="42" applyNumberFormat="1" applyFont="1" applyBorder="1" applyAlignment="1">
      <alignment vertical="center"/>
    </xf>
    <xf numFmtId="196" fontId="1" fillId="0" borderId="11" xfId="42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97" fontId="2" fillId="0" borderId="21" xfId="0" applyNumberFormat="1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197" fontId="1" fillId="0" borderId="18" xfId="44" applyNumberFormat="1" applyFont="1" applyBorder="1" applyAlignment="1">
      <alignment vertical="center"/>
    </xf>
    <xf numFmtId="197" fontId="2" fillId="0" borderId="18" xfId="44" applyNumberFormat="1" applyFont="1" applyBorder="1" applyAlignment="1">
      <alignment vertical="center"/>
    </xf>
    <xf numFmtId="197" fontId="2" fillId="0" borderId="0" xfId="42" applyNumberFormat="1" applyFont="1" applyFill="1" applyBorder="1" applyAlignment="1">
      <alignment vertical="center"/>
    </xf>
    <xf numFmtId="197" fontId="1" fillId="0" borderId="0" xfId="44" applyNumberFormat="1" applyFont="1" applyBorder="1" applyAlignment="1">
      <alignment vertical="center"/>
    </xf>
    <xf numFmtId="197" fontId="1" fillId="0" borderId="14" xfId="44" applyNumberFormat="1" applyFon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4" xfId="0" applyNumberFormat="1" applyBorder="1" applyAlignment="1">
      <alignment vertical="center"/>
    </xf>
    <xf numFmtId="197" fontId="0" fillId="0" borderId="0" xfId="0" applyNumberFormat="1" applyAlignment="1">
      <alignment vertical="center"/>
    </xf>
    <xf numFmtId="197" fontId="1" fillId="0" borderId="17" xfId="44" applyNumberFormat="1" applyFont="1" applyBorder="1" applyAlignment="1">
      <alignment vertical="center"/>
    </xf>
    <xf numFmtId="197" fontId="2" fillId="0" borderId="20" xfId="44" applyNumberFormat="1" applyFont="1" applyBorder="1" applyAlignment="1">
      <alignment vertical="center"/>
    </xf>
    <xf numFmtId="197" fontId="2" fillId="0" borderId="22" xfId="44" applyNumberFormat="1" applyFont="1" applyBorder="1" applyAlignment="1">
      <alignment vertical="center"/>
    </xf>
    <xf numFmtId="197" fontId="2" fillId="0" borderId="23" xfId="44" applyNumberFormat="1" applyFont="1" applyBorder="1" applyAlignment="1">
      <alignment vertical="center"/>
    </xf>
    <xf numFmtId="197" fontId="2" fillId="0" borderId="12" xfId="44" applyNumberFormat="1" applyFont="1" applyBorder="1" applyAlignment="1">
      <alignment vertical="center"/>
    </xf>
    <xf numFmtId="197" fontId="1" fillId="0" borderId="11" xfId="44" applyNumberFormat="1" applyFont="1" applyBorder="1" applyAlignment="1">
      <alignment vertical="center"/>
    </xf>
    <xf numFmtId="197" fontId="1" fillId="0" borderId="16" xfId="44" applyNumberFormat="1" applyFont="1" applyBorder="1" applyAlignment="1">
      <alignment vertical="center"/>
    </xf>
    <xf numFmtId="197" fontId="2" fillId="0" borderId="16" xfId="44" applyNumberFormat="1" applyFont="1" applyBorder="1" applyAlignment="1">
      <alignment vertical="center"/>
    </xf>
    <xf numFmtId="197" fontId="2" fillId="0" borderId="0" xfId="44" applyNumberFormat="1" applyFont="1" applyBorder="1" applyAlignment="1">
      <alignment vertical="center"/>
    </xf>
    <xf numFmtId="197" fontId="2" fillId="0" borderId="14" xfId="44" applyNumberFormat="1" applyFont="1" applyBorder="1" applyAlignment="1">
      <alignment vertical="center"/>
    </xf>
    <xf numFmtId="197" fontId="2" fillId="0" borderId="11" xfId="44" applyNumberFormat="1" applyFont="1" applyBorder="1" applyAlignment="1">
      <alignment vertical="center"/>
    </xf>
    <xf numFmtId="197" fontId="2" fillId="0" borderId="17" xfId="44" applyNumberFormat="1" applyFont="1" applyBorder="1" applyAlignment="1">
      <alignment vertical="center"/>
    </xf>
    <xf numFmtId="197" fontId="1" fillId="0" borderId="12" xfId="44" applyNumberFormat="1" applyFont="1" applyBorder="1" applyAlignment="1">
      <alignment vertical="center"/>
    </xf>
    <xf numFmtId="197" fontId="13" fillId="0" borderId="11" xfId="44" applyNumberFormat="1" applyFont="1" applyBorder="1" applyAlignment="1">
      <alignment vertical="center"/>
    </xf>
    <xf numFmtId="197" fontId="13" fillId="0" borderId="12" xfId="44" applyNumberFormat="1" applyFont="1" applyBorder="1" applyAlignment="1">
      <alignment vertical="center"/>
    </xf>
    <xf numFmtId="197" fontId="1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15"/>
  <sheetViews>
    <sheetView zoomScale="115" zoomScaleNormal="115" zoomScalePageLayoutView="0" workbookViewId="0" topLeftCell="A1">
      <selection activeCell="A2916" sqref="A2916:A2962"/>
    </sheetView>
  </sheetViews>
  <sheetFormatPr defaultColWidth="9.140625" defaultRowHeight="12.75"/>
  <cols>
    <col min="1" max="1" width="42.421875" style="22" customWidth="1"/>
    <col min="2" max="2" width="11.421875" style="22" bestFit="1" customWidth="1"/>
    <col min="3" max="5" width="12.421875" style="22" bestFit="1" customWidth="1"/>
    <col min="6" max="8" width="9.140625" style="22" customWidth="1"/>
    <col min="9" max="9" width="14.57421875" style="22" bestFit="1" customWidth="1"/>
    <col min="10" max="16384" width="9.140625" style="22" customWidth="1"/>
  </cols>
  <sheetData>
    <row r="1" spans="1:5" ht="14.25">
      <c r="A1" s="163" t="s">
        <v>319</v>
      </c>
      <c r="B1" s="164"/>
      <c r="C1" s="164"/>
      <c r="D1" s="164"/>
      <c r="E1" s="165"/>
    </row>
    <row r="2" spans="1:5" ht="14.25">
      <c r="A2" s="157" t="s">
        <v>144</v>
      </c>
      <c r="B2" s="158"/>
      <c r="C2" s="158"/>
      <c r="D2" s="158"/>
      <c r="E2" s="159"/>
    </row>
    <row r="3" spans="1:5" ht="14.25">
      <c r="A3" s="157" t="s">
        <v>303</v>
      </c>
      <c r="B3" s="158"/>
      <c r="C3" s="158"/>
      <c r="D3" s="158"/>
      <c r="E3" s="159"/>
    </row>
    <row r="4" spans="1:5" ht="14.25">
      <c r="A4" s="172" t="s">
        <v>516</v>
      </c>
      <c r="B4" s="172"/>
      <c r="C4" s="172"/>
      <c r="D4" s="172"/>
      <c r="E4" s="172"/>
    </row>
    <row r="5" spans="1:5" ht="42.75">
      <c r="A5" s="38" t="s">
        <v>146</v>
      </c>
      <c r="B5" s="38" t="s">
        <v>475</v>
      </c>
      <c r="C5" s="38" t="s">
        <v>452</v>
      </c>
      <c r="D5" s="38" t="s">
        <v>476</v>
      </c>
      <c r="E5" s="38" t="s">
        <v>477</v>
      </c>
    </row>
    <row r="6" spans="1:5" ht="15">
      <c r="A6" s="39"/>
      <c r="B6" s="40"/>
      <c r="C6" s="40"/>
      <c r="D6" s="40"/>
      <c r="E6" s="40"/>
    </row>
    <row r="7" spans="1:5" ht="12.75">
      <c r="A7" s="39" t="s">
        <v>249</v>
      </c>
      <c r="B7" s="41"/>
      <c r="C7" s="41"/>
      <c r="D7" s="41"/>
      <c r="E7" s="41"/>
    </row>
    <row r="8" spans="1:5" ht="12.75">
      <c r="A8" s="39" t="s">
        <v>96</v>
      </c>
      <c r="B8" s="42"/>
      <c r="C8" s="42">
        <f>C129</f>
        <v>55248000</v>
      </c>
      <c r="D8" s="42">
        <f>D129</f>
        <v>52584000</v>
      </c>
      <c r="E8" s="42">
        <f>E129</f>
        <v>60301000</v>
      </c>
    </row>
    <row r="9" spans="1:5" ht="12.75">
      <c r="A9" s="39"/>
      <c r="B9" s="43"/>
      <c r="C9" s="43"/>
      <c r="D9" s="43"/>
      <c r="E9" s="43"/>
    </row>
    <row r="10" spans="1:5" ht="12.75">
      <c r="A10" s="39" t="s">
        <v>250</v>
      </c>
      <c r="B10" s="43"/>
      <c r="C10" s="43"/>
      <c r="D10" s="43"/>
      <c r="E10" s="43"/>
    </row>
    <row r="11" spans="1:5" ht="12.75">
      <c r="A11" s="39" t="s">
        <v>97</v>
      </c>
      <c r="B11" s="42">
        <v>0</v>
      </c>
      <c r="C11" s="42">
        <v>0</v>
      </c>
      <c r="D11" s="42">
        <v>0</v>
      </c>
      <c r="E11" s="42">
        <v>50000</v>
      </c>
    </row>
    <row r="12" spans="1:5" ht="12.75">
      <c r="A12" s="39"/>
      <c r="B12" s="42"/>
      <c r="C12" s="42"/>
      <c r="D12" s="42"/>
      <c r="E12" s="42"/>
    </row>
    <row r="13" spans="1:5" ht="12.75">
      <c r="A13" s="39" t="s">
        <v>251</v>
      </c>
      <c r="B13" s="42"/>
      <c r="C13" s="42"/>
      <c r="D13" s="42"/>
      <c r="E13" s="42"/>
    </row>
    <row r="14" spans="1:5" ht="12.75">
      <c r="A14" s="39" t="s">
        <v>353</v>
      </c>
      <c r="B14" s="42"/>
      <c r="C14" s="42"/>
      <c r="D14" s="42"/>
      <c r="E14" s="42"/>
    </row>
    <row r="15" spans="1:5" ht="12.75">
      <c r="A15" s="39" t="s">
        <v>354</v>
      </c>
      <c r="B15" s="42">
        <v>0</v>
      </c>
      <c r="C15" s="42">
        <v>0</v>
      </c>
      <c r="D15" s="42">
        <v>0</v>
      </c>
      <c r="E15" s="42">
        <v>0</v>
      </c>
    </row>
    <row r="16" spans="1:5" ht="12.75">
      <c r="A16" s="39"/>
      <c r="B16" s="42"/>
      <c r="C16" s="42"/>
      <c r="D16" s="42"/>
      <c r="E16" s="42"/>
    </row>
    <row r="17" spans="1:5" ht="12.75">
      <c r="A17" s="39" t="s">
        <v>252</v>
      </c>
      <c r="B17" s="42"/>
      <c r="C17" s="42"/>
      <c r="D17" s="42"/>
      <c r="E17" s="42"/>
    </row>
    <row r="18" spans="1:5" ht="12.75">
      <c r="A18" s="39" t="s">
        <v>203</v>
      </c>
      <c r="B18" s="42"/>
      <c r="C18" s="42"/>
      <c r="D18" s="42"/>
      <c r="E18" s="42"/>
    </row>
    <row r="19" spans="1:5" ht="12.75">
      <c r="A19" s="39" t="s">
        <v>201</v>
      </c>
      <c r="B19" s="42">
        <v>0</v>
      </c>
      <c r="C19" s="42">
        <v>0</v>
      </c>
      <c r="D19" s="42">
        <v>0</v>
      </c>
      <c r="E19" s="42">
        <v>0</v>
      </c>
    </row>
    <row r="20" spans="1:5" ht="12.75">
      <c r="A20" s="39"/>
      <c r="B20" s="42"/>
      <c r="C20" s="42"/>
      <c r="D20" s="42"/>
      <c r="E20" s="42"/>
    </row>
    <row r="21" spans="1:5" ht="12.75">
      <c r="A21" s="39" t="s">
        <v>253</v>
      </c>
      <c r="B21" s="42"/>
      <c r="C21" s="42"/>
      <c r="D21" s="42"/>
      <c r="E21" s="42"/>
    </row>
    <row r="22" spans="1:5" ht="12.75">
      <c r="A22" s="39" t="s">
        <v>102</v>
      </c>
      <c r="B22" s="42"/>
      <c r="C22" s="42"/>
      <c r="D22" s="42"/>
      <c r="E22" s="42"/>
    </row>
    <row r="23" spans="1:5" ht="12.75">
      <c r="A23" s="39" t="s">
        <v>103</v>
      </c>
      <c r="B23" s="42"/>
      <c r="C23" s="42">
        <f>C192</f>
        <v>2290000</v>
      </c>
      <c r="D23" s="42">
        <f>D192</f>
        <v>2173500</v>
      </c>
      <c r="E23" s="42">
        <f>E192</f>
        <v>2690000</v>
      </c>
    </row>
    <row r="24" spans="1:5" ht="12.75">
      <c r="A24" s="39"/>
      <c r="B24" s="42"/>
      <c r="C24" s="42"/>
      <c r="D24" s="42"/>
      <c r="E24" s="42"/>
    </row>
    <row r="25" spans="1:5" ht="12.75">
      <c r="A25" s="39"/>
      <c r="B25" s="43"/>
      <c r="C25" s="43"/>
      <c r="D25" s="43"/>
      <c r="E25" s="43"/>
    </row>
    <row r="26" spans="1:5" ht="12.75">
      <c r="A26" s="44" t="s">
        <v>204</v>
      </c>
      <c r="B26" s="42">
        <f>B8+B23</f>
        <v>0</v>
      </c>
      <c r="C26" s="42">
        <f>C8+C23</f>
        <v>57538000</v>
      </c>
      <c r="D26" s="42">
        <f>D8+D23</f>
        <v>54757500</v>
      </c>
      <c r="E26" s="42">
        <f>E8+E11+E23</f>
        <v>63041000</v>
      </c>
    </row>
    <row r="27" spans="1:5" ht="12.75">
      <c r="A27" s="23"/>
      <c r="B27" s="24"/>
      <c r="C27" s="24"/>
      <c r="D27" s="24"/>
      <c r="E27" s="25"/>
    </row>
    <row r="28" spans="1:5" ht="12.75">
      <c r="A28" s="23"/>
      <c r="B28" s="24"/>
      <c r="C28" s="24"/>
      <c r="D28" s="24"/>
      <c r="E28" s="25"/>
    </row>
    <row r="29" spans="1:5" ht="12.75">
      <c r="A29" s="23"/>
      <c r="B29" s="24"/>
      <c r="C29" s="24"/>
      <c r="D29" s="24"/>
      <c r="E29" s="25"/>
    </row>
    <row r="30" spans="1:5" ht="12.75">
      <c r="A30" s="23"/>
      <c r="B30" s="24"/>
      <c r="C30" s="24"/>
      <c r="D30" s="24"/>
      <c r="E30" s="25"/>
    </row>
    <row r="31" spans="1:5" ht="12.75">
      <c r="A31" s="23"/>
      <c r="B31" s="24"/>
      <c r="C31" s="24"/>
      <c r="D31" s="24"/>
      <c r="E31" s="25"/>
    </row>
    <row r="32" spans="1:5" ht="12.75">
      <c r="A32" s="23"/>
      <c r="B32" s="24"/>
      <c r="C32" s="24"/>
      <c r="D32" s="24"/>
      <c r="E32" s="25"/>
    </row>
    <row r="33" spans="1:5" ht="12.75">
      <c r="A33" s="23"/>
      <c r="B33" s="24"/>
      <c r="C33" s="24"/>
      <c r="D33" s="24"/>
      <c r="E33" s="25"/>
    </row>
    <row r="34" spans="1:5" ht="12.75">
      <c r="A34" s="23"/>
      <c r="B34" s="24"/>
      <c r="C34" s="24"/>
      <c r="D34" s="24"/>
      <c r="E34" s="25"/>
    </row>
    <row r="35" spans="1:5" ht="12.75">
      <c r="A35" s="23"/>
      <c r="B35" s="24"/>
      <c r="C35" s="24"/>
      <c r="D35" s="24"/>
      <c r="E35" s="25"/>
    </row>
    <row r="36" spans="1:5" ht="12.75">
      <c r="A36" s="23"/>
      <c r="B36" s="24"/>
      <c r="C36" s="24"/>
      <c r="D36" s="24"/>
      <c r="E36" s="25"/>
    </row>
    <row r="37" spans="1:5" ht="12.75">
      <c r="A37" s="23"/>
      <c r="B37" s="24"/>
      <c r="C37" s="24"/>
      <c r="D37" s="24"/>
      <c r="E37" s="25"/>
    </row>
    <row r="38" spans="1:5" ht="12.75">
      <c r="A38" s="23"/>
      <c r="B38" s="24"/>
      <c r="C38" s="24"/>
      <c r="D38" s="24"/>
      <c r="E38" s="25"/>
    </row>
    <row r="39" spans="1:5" ht="12.75">
      <c r="A39" s="23"/>
      <c r="B39" s="24"/>
      <c r="C39" s="24"/>
      <c r="D39" s="24"/>
      <c r="E39" s="25"/>
    </row>
    <row r="40" spans="1:5" ht="12.75">
      <c r="A40" s="23"/>
      <c r="B40" s="24"/>
      <c r="C40" s="24"/>
      <c r="D40" s="24"/>
      <c r="E40" s="25"/>
    </row>
    <row r="41" spans="1:5" ht="12.75">
      <c r="A41" s="23"/>
      <c r="B41" s="24"/>
      <c r="C41" s="24"/>
      <c r="D41" s="24"/>
      <c r="E41" s="25"/>
    </row>
    <row r="42" spans="1:5" ht="12.75">
      <c r="A42" s="23"/>
      <c r="B42" s="24"/>
      <c r="C42" s="24"/>
      <c r="D42" s="24"/>
      <c r="E42" s="25"/>
    </row>
    <row r="43" spans="1:5" ht="12.75">
      <c r="A43" s="23"/>
      <c r="B43" s="24"/>
      <c r="C43" s="24"/>
      <c r="D43" s="24"/>
      <c r="E43" s="25"/>
    </row>
    <row r="44" spans="1:5" ht="12.75">
      <c r="A44" s="23"/>
      <c r="B44" s="24"/>
      <c r="C44" s="24"/>
      <c r="D44" s="24"/>
      <c r="E44" s="25"/>
    </row>
    <row r="45" spans="1:5" ht="12.75">
      <c r="A45" s="23"/>
      <c r="B45" s="24"/>
      <c r="C45" s="24"/>
      <c r="D45" s="24"/>
      <c r="E45" s="25"/>
    </row>
    <row r="46" spans="1:5" ht="12.75">
      <c r="A46" s="23"/>
      <c r="B46" s="24"/>
      <c r="C46" s="24"/>
      <c r="D46" s="24"/>
      <c r="E46" s="25"/>
    </row>
    <row r="47" spans="1:5" ht="12.75">
      <c r="A47" s="23"/>
      <c r="B47" s="24"/>
      <c r="C47" s="24"/>
      <c r="D47" s="24"/>
      <c r="E47" s="25"/>
    </row>
    <row r="48" spans="1:5" ht="12.75">
      <c r="A48" s="26"/>
      <c r="B48" s="27"/>
      <c r="C48" s="27"/>
      <c r="D48" s="27"/>
      <c r="E48" s="28"/>
    </row>
    <row r="56" spans="1:5" ht="18.75">
      <c r="A56" s="182" t="s">
        <v>319</v>
      </c>
      <c r="B56" s="183"/>
      <c r="C56" s="183"/>
      <c r="D56" s="183"/>
      <c r="E56" s="184"/>
    </row>
    <row r="57" spans="1:5" ht="14.25">
      <c r="A57" s="157" t="s">
        <v>480</v>
      </c>
      <c r="B57" s="158"/>
      <c r="C57" s="158"/>
      <c r="D57" s="158"/>
      <c r="E57" s="159"/>
    </row>
    <row r="58" spans="1:5" ht="15">
      <c r="A58" s="185"/>
      <c r="B58" s="186"/>
      <c r="C58" s="186"/>
      <c r="D58" s="186"/>
      <c r="E58" s="187"/>
    </row>
    <row r="59" spans="1:5" ht="14.25">
      <c r="A59" s="160" t="s">
        <v>516</v>
      </c>
      <c r="B59" s="161"/>
      <c r="C59" s="161"/>
      <c r="D59" s="161"/>
      <c r="E59" s="162"/>
    </row>
    <row r="60" spans="1:5" s="29" customFormat="1" ht="42.75">
      <c r="A60" s="38" t="s">
        <v>146</v>
      </c>
      <c r="B60" s="38" t="s">
        <v>475</v>
      </c>
      <c r="C60" s="38" t="s">
        <v>452</v>
      </c>
      <c r="D60" s="38" t="s">
        <v>476</v>
      </c>
      <c r="E60" s="38" t="s">
        <v>477</v>
      </c>
    </row>
    <row r="61" spans="1:5" ht="15">
      <c r="A61" s="39" t="s">
        <v>147</v>
      </c>
      <c r="B61" s="40"/>
      <c r="C61" s="40"/>
      <c r="D61" s="40"/>
      <c r="E61" s="40"/>
    </row>
    <row r="62" spans="1:5" ht="15">
      <c r="A62" s="39" t="s">
        <v>148</v>
      </c>
      <c r="B62" s="40"/>
      <c r="C62" s="40"/>
      <c r="D62" s="40"/>
      <c r="E62" s="40"/>
    </row>
    <row r="63" spans="1:5" ht="12.75">
      <c r="A63" s="41" t="s">
        <v>149</v>
      </c>
      <c r="B63" s="84">
        <v>7407708</v>
      </c>
      <c r="C63" s="84">
        <v>6500000</v>
      </c>
      <c r="D63" s="84">
        <v>6600000</v>
      </c>
      <c r="E63" s="84">
        <v>7300000</v>
      </c>
    </row>
    <row r="64" spans="1:5" ht="12.75">
      <c r="A64" s="41" t="s">
        <v>150</v>
      </c>
      <c r="B64" s="84">
        <v>7545372</v>
      </c>
      <c r="C64" s="84">
        <v>5500000</v>
      </c>
      <c r="D64" s="84">
        <v>7100000</v>
      </c>
      <c r="E64" s="84">
        <v>7800000</v>
      </c>
    </row>
    <row r="65" spans="1:5" ht="12.75">
      <c r="A65" s="41" t="s">
        <v>151</v>
      </c>
      <c r="B65" s="84">
        <v>1262114</v>
      </c>
      <c r="C65" s="84">
        <v>750000</v>
      </c>
      <c r="D65" s="84">
        <v>550000</v>
      </c>
      <c r="E65" s="84">
        <v>700000</v>
      </c>
    </row>
    <row r="66" spans="1:5" ht="12.75">
      <c r="A66" s="41" t="s">
        <v>463</v>
      </c>
      <c r="B66" s="84"/>
      <c r="C66" s="84"/>
      <c r="D66" s="84"/>
      <c r="E66" s="84"/>
    </row>
    <row r="67" spans="1:5" ht="12.75">
      <c r="A67" s="45" t="s">
        <v>178</v>
      </c>
      <c r="B67" s="85">
        <f>B63+B64+B65+B66</f>
        <v>16215194</v>
      </c>
      <c r="C67" s="85">
        <f>C63+C64+C65</f>
        <v>12750000</v>
      </c>
      <c r="D67" s="85">
        <f>D63+D64+D65</f>
        <v>14250000</v>
      </c>
      <c r="E67" s="85">
        <f>E63+E64+E65</f>
        <v>15800000</v>
      </c>
    </row>
    <row r="68" spans="1:5" ht="15">
      <c r="A68" s="41"/>
      <c r="B68" s="84"/>
      <c r="C68" s="86"/>
      <c r="D68" s="86"/>
      <c r="E68" s="86"/>
    </row>
    <row r="69" spans="1:5" ht="12.75">
      <c r="A69" s="41" t="s">
        <v>152</v>
      </c>
      <c r="B69" s="84">
        <v>3366604</v>
      </c>
      <c r="C69" s="84">
        <v>4000000</v>
      </c>
      <c r="D69" s="84">
        <v>7600000</v>
      </c>
      <c r="E69" s="84">
        <v>8500000</v>
      </c>
    </row>
    <row r="70" spans="1:5" ht="12.75">
      <c r="A70" s="41" t="s">
        <v>153</v>
      </c>
      <c r="B70" s="84">
        <v>6290967</v>
      </c>
      <c r="C70" s="84">
        <v>8500000</v>
      </c>
      <c r="D70" s="84">
        <v>9500000</v>
      </c>
      <c r="E70" s="84">
        <v>11301000</v>
      </c>
    </row>
    <row r="71" spans="1:5" ht="12.75">
      <c r="A71" s="41" t="s">
        <v>154</v>
      </c>
      <c r="B71" s="84">
        <v>6351942</v>
      </c>
      <c r="C71" s="84">
        <v>6000000</v>
      </c>
      <c r="D71" s="84">
        <v>2500000</v>
      </c>
      <c r="E71" s="84">
        <v>3100000</v>
      </c>
    </row>
    <row r="72" spans="1:5" ht="12.75">
      <c r="A72" s="41" t="s">
        <v>155</v>
      </c>
      <c r="B72" s="84">
        <v>1096486</v>
      </c>
      <c r="C72" s="84">
        <v>2500000</v>
      </c>
      <c r="D72" s="84">
        <v>2100000</v>
      </c>
      <c r="E72" s="84">
        <v>2600000</v>
      </c>
    </row>
    <row r="73" spans="1:5" ht="12.75">
      <c r="A73" s="41" t="s">
        <v>156</v>
      </c>
      <c r="B73" s="84">
        <v>2184193</v>
      </c>
      <c r="C73" s="84">
        <v>2500000</v>
      </c>
      <c r="D73" s="84">
        <v>450000</v>
      </c>
      <c r="E73" s="84">
        <v>600000</v>
      </c>
    </row>
    <row r="74" spans="1:5" ht="12.75">
      <c r="A74" s="45" t="s">
        <v>105</v>
      </c>
      <c r="B74" s="85">
        <f>B69+B70+B71+B72+B73</f>
        <v>19290192</v>
      </c>
      <c r="C74" s="85">
        <f>C69+C70+C71+C72+C73</f>
        <v>23500000</v>
      </c>
      <c r="D74" s="85">
        <f>D69+D70+D71+D72+D73</f>
        <v>22150000</v>
      </c>
      <c r="E74" s="85">
        <f>E69+E70+E71+E72+E73</f>
        <v>26101000</v>
      </c>
    </row>
    <row r="75" spans="1:5" ht="12.75">
      <c r="A75" s="41" t="s">
        <v>157</v>
      </c>
      <c r="B75" s="84">
        <v>851488</v>
      </c>
      <c r="C75" s="84">
        <v>2000000</v>
      </c>
      <c r="D75" s="84">
        <v>1000000</v>
      </c>
      <c r="E75" s="84">
        <v>1500000</v>
      </c>
    </row>
    <row r="76" spans="1:5" ht="12.75">
      <c r="A76" s="41" t="s">
        <v>158</v>
      </c>
      <c r="B76" s="84">
        <v>1405854</v>
      </c>
      <c r="C76" s="84">
        <v>2000000</v>
      </c>
      <c r="D76" s="84">
        <v>1500000</v>
      </c>
      <c r="E76" s="84">
        <v>2000000</v>
      </c>
    </row>
    <row r="77" spans="1:5" ht="12.75">
      <c r="A77" s="41" t="s">
        <v>159</v>
      </c>
      <c r="B77" s="84">
        <v>0</v>
      </c>
      <c r="C77" s="84">
        <v>500000</v>
      </c>
      <c r="D77" s="84">
        <v>0</v>
      </c>
      <c r="E77" s="84">
        <v>1000000</v>
      </c>
    </row>
    <row r="78" spans="1:5" ht="12.75">
      <c r="A78" s="45" t="s">
        <v>106</v>
      </c>
      <c r="B78" s="85">
        <f>B67+B74+B75+B76+B77</f>
        <v>37762728</v>
      </c>
      <c r="C78" s="85">
        <f>C67+C74+C75+C76+C77</f>
        <v>40750000</v>
      </c>
      <c r="D78" s="85">
        <f>D67+D74+D75+D76+D77</f>
        <v>38900000</v>
      </c>
      <c r="E78" s="85">
        <f>E67+E74+E75+E76+E77</f>
        <v>46401000</v>
      </c>
    </row>
    <row r="79" spans="1:5" ht="15">
      <c r="A79" s="39" t="s">
        <v>160</v>
      </c>
      <c r="B79" s="84"/>
      <c r="C79" s="46"/>
      <c r="D79" s="46"/>
      <c r="E79" s="46"/>
    </row>
    <row r="80" spans="1:5" ht="12.75">
      <c r="A80" s="39" t="s">
        <v>161</v>
      </c>
      <c r="B80" s="84"/>
      <c r="C80" s="43"/>
      <c r="D80" s="43"/>
      <c r="E80" s="43"/>
    </row>
    <row r="81" spans="1:5" ht="12.75">
      <c r="A81" s="41" t="s">
        <v>162</v>
      </c>
      <c r="B81" s="84">
        <v>0</v>
      </c>
      <c r="C81" s="43">
        <v>0</v>
      </c>
      <c r="D81" s="43">
        <v>0</v>
      </c>
      <c r="E81" s="43">
        <v>0</v>
      </c>
    </row>
    <row r="82" spans="1:5" ht="12.75">
      <c r="A82" s="41" t="s">
        <v>163</v>
      </c>
      <c r="B82" s="84">
        <v>0</v>
      </c>
      <c r="C82" s="43">
        <v>0</v>
      </c>
      <c r="D82" s="43">
        <v>0</v>
      </c>
      <c r="E82" s="43">
        <v>0</v>
      </c>
    </row>
    <row r="83" spans="1:5" ht="12.75">
      <c r="A83" s="39" t="s">
        <v>164</v>
      </c>
      <c r="B83" s="84"/>
      <c r="C83" s="43"/>
      <c r="D83" s="43"/>
      <c r="E83" s="43"/>
    </row>
    <row r="84" spans="1:5" ht="12.75">
      <c r="A84" s="41" t="s">
        <v>165</v>
      </c>
      <c r="B84" s="84">
        <v>4336122</v>
      </c>
      <c r="C84" s="84">
        <v>6100000</v>
      </c>
      <c r="D84" s="84">
        <v>6200000</v>
      </c>
      <c r="E84" s="84">
        <v>7000000</v>
      </c>
    </row>
    <row r="85" spans="1:5" ht="12.75">
      <c r="A85" s="41" t="s">
        <v>166</v>
      </c>
      <c r="B85" s="84">
        <v>208452</v>
      </c>
      <c r="C85" s="84">
        <v>250000</v>
      </c>
      <c r="D85" s="84">
        <v>225000</v>
      </c>
      <c r="E85" s="84">
        <v>250000</v>
      </c>
    </row>
    <row r="86" spans="1:5" ht="12.75">
      <c r="A86" s="41" t="s">
        <v>167</v>
      </c>
      <c r="B86" s="84">
        <v>0</v>
      </c>
      <c r="C86" s="84">
        <v>28000</v>
      </c>
      <c r="D86" s="84">
        <v>0</v>
      </c>
      <c r="E86" s="84">
        <v>0</v>
      </c>
    </row>
    <row r="87" spans="1:5" ht="12.75">
      <c r="A87" s="41" t="s">
        <v>168</v>
      </c>
      <c r="B87" s="84">
        <v>595223</v>
      </c>
      <c r="C87" s="84">
        <v>700000</v>
      </c>
      <c r="D87" s="84">
        <v>600000</v>
      </c>
      <c r="E87" s="84">
        <v>650000</v>
      </c>
    </row>
    <row r="88" spans="1:5" ht="12.75">
      <c r="A88" s="41" t="s">
        <v>169</v>
      </c>
      <c r="B88" s="84">
        <v>416462</v>
      </c>
      <c r="C88" s="84">
        <v>450000</v>
      </c>
      <c r="D88" s="84">
        <v>380000</v>
      </c>
      <c r="E88" s="84">
        <v>400000</v>
      </c>
    </row>
    <row r="89" spans="1:5" ht="12.75">
      <c r="A89" s="41" t="s">
        <v>170</v>
      </c>
      <c r="B89" s="84">
        <v>1586745</v>
      </c>
      <c r="C89" s="84">
        <v>1500000</v>
      </c>
      <c r="D89" s="84">
        <v>1400000</v>
      </c>
      <c r="E89" s="84">
        <v>1500000</v>
      </c>
    </row>
    <row r="90" spans="1:5" ht="12.75">
      <c r="A90" s="41" t="s">
        <v>171</v>
      </c>
      <c r="B90" s="84">
        <v>41173</v>
      </c>
      <c r="C90" s="84">
        <v>50000</v>
      </c>
      <c r="D90" s="84">
        <v>35000</v>
      </c>
      <c r="E90" s="84">
        <v>40000</v>
      </c>
    </row>
    <row r="91" spans="1:5" ht="12.75">
      <c r="A91" s="41" t="s">
        <v>172</v>
      </c>
      <c r="B91" s="84">
        <v>195176</v>
      </c>
      <c r="C91" s="84">
        <v>400000</v>
      </c>
      <c r="D91" s="84">
        <v>380000</v>
      </c>
      <c r="E91" s="84">
        <v>400000</v>
      </c>
    </row>
    <row r="92" spans="1:5" ht="12.75">
      <c r="A92" s="41" t="s">
        <v>206</v>
      </c>
      <c r="B92" s="84">
        <v>998587</v>
      </c>
      <c r="C92" s="84">
        <v>1000000</v>
      </c>
      <c r="D92" s="84">
        <v>850000</v>
      </c>
      <c r="E92" s="84">
        <v>0</v>
      </c>
    </row>
    <row r="93" spans="1:5" ht="12.75">
      <c r="A93" s="39" t="s">
        <v>173</v>
      </c>
      <c r="B93" s="84"/>
      <c r="C93" s="84"/>
      <c r="D93" s="84"/>
      <c r="E93" s="84"/>
    </row>
    <row r="94" spans="1:5" ht="12.75">
      <c r="A94" s="41" t="s">
        <v>174</v>
      </c>
      <c r="B94" s="84">
        <v>629411</v>
      </c>
      <c r="C94" s="84">
        <v>500000</v>
      </c>
      <c r="D94" s="84">
        <v>450000</v>
      </c>
      <c r="E94" s="84">
        <v>500000</v>
      </c>
    </row>
    <row r="95" spans="1:5" ht="12.75">
      <c r="A95" s="41" t="s">
        <v>175</v>
      </c>
      <c r="B95" s="84">
        <v>994704</v>
      </c>
      <c r="C95" s="84">
        <v>1000000</v>
      </c>
      <c r="D95" s="84">
        <v>980000</v>
      </c>
      <c r="E95" s="84">
        <v>1000000</v>
      </c>
    </row>
    <row r="96" spans="1:5" ht="12.75">
      <c r="A96" s="41" t="s">
        <v>176</v>
      </c>
      <c r="B96" s="84">
        <v>1480</v>
      </c>
      <c r="C96" s="84">
        <v>25000</v>
      </c>
      <c r="D96" s="84">
        <v>9000</v>
      </c>
      <c r="E96" s="84">
        <v>15000</v>
      </c>
    </row>
    <row r="97" spans="1:5" ht="12.75">
      <c r="A97" s="41" t="s">
        <v>177</v>
      </c>
      <c r="B97" s="84">
        <v>54859</v>
      </c>
      <c r="C97" s="84">
        <v>125000</v>
      </c>
      <c r="D97" s="84">
        <v>65000</v>
      </c>
      <c r="E97" s="84">
        <v>80000</v>
      </c>
    </row>
    <row r="98" spans="1:5" ht="15">
      <c r="A98" s="41" t="s">
        <v>322</v>
      </c>
      <c r="B98" s="86">
        <v>0</v>
      </c>
      <c r="C98" s="86">
        <v>0</v>
      </c>
      <c r="D98" s="86">
        <v>0</v>
      </c>
      <c r="E98" s="86">
        <v>0</v>
      </c>
    </row>
    <row r="99" spans="1:5" ht="12.75">
      <c r="A99" s="39" t="s">
        <v>107</v>
      </c>
      <c r="B99" s="95"/>
      <c r="C99" s="95"/>
      <c r="D99" s="95"/>
      <c r="E99" s="95"/>
    </row>
    <row r="100" spans="1:5" ht="12.75">
      <c r="A100" s="41" t="s">
        <v>108</v>
      </c>
      <c r="B100" s="84">
        <v>992154</v>
      </c>
      <c r="C100" s="84">
        <v>900000</v>
      </c>
      <c r="D100" s="84">
        <v>700000</v>
      </c>
      <c r="E100" s="84">
        <v>750000</v>
      </c>
    </row>
    <row r="101" spans="1:5" ht="12.75">
      <c r="A101" s="39" t="s">
        <v>109</v>
      </c>
      <c r="B101" s="84"/>
      <c r="C101" s="84"/>
      <c r="D101" s="84"/>
      <c r="E101" s="84"/>
    </row>
    <row r="102" spans="1:5" ht="12.75">
      <c r="A102" s="41" t="s">
        <v>461</v>
      </c>
      <c r="B102" s="84">
        <v>699025</v>
      </c>
      <c r="C102" s="84">
        <v>700000</v>
      </c>
      <c r="D102" s="84">
        <v>680000</v>
      </c>
      <c r="E102" s="84">
        <v>740000</v>
      </c>
    </row>
    <row r="103" spans="1:5" ht="12.75">
      <c r="A103" s="39" t="s">
        <v>110</v>
      </c>
      <c r="B103" s="84"/>
      <c r="C103" s="84"/>
      <c r="D103" s="84"/>
      <c r="E103" s="84"/>
    </row>
    <row r="104" spans="1:5" ht="12.75">
      <c r="A104" s="41" t="s">
        <v>462</v>
      </c>
      <c r="B104" s="84">
        <v>2670</v>
      </c>
      <c r="C104" s="84">
        <v>10000</v>
      </c>
      <c r="D104" s="84">
        <v>0</v>
      </c>
      <c r="E104" s="84">
        <v>5000</v>
      </c>
    </row>
    <row r="105" spans="1:5" ht="12.75">
      <c r="A105" s="41" t="s">
        <v>111</v>
      </c>
      <c r="B105" s="84">
        <v>515246</v>
      </c>
      <c r="C105" s="84">
        <v>500000</v>
      </c>
      <c r="D105" s="84">
        <v>470000</v>
      </c>
      <c r="E105" s="84">
        <v>500000</v>
      </c>
    </row>
    <row r="106" spans="1:5" ht="12.75">
      <c r="A106" s="45" t="s">
        <v>112</v>
      </c>
      <c r="B106" s="85">
        <f>SUM(B81:B105)</f>
        <v>12267489</v>
      </c>
      <c r="C106" s="85">
        <f>SUM(C84:C105)</f>
        <v>14238000</v>
      </c>
      <c r="D106" s="85">
        <f>SUM(D84:D105)</f>
        <v>13424000</v>
      </c>
      <c r="E106" s="85">
        <f>SUM(E84:E105)</f>
        <v>13830000</v>
      </c>
    </row>
    <row r="107" spans="1:5" ht="12.75">
      <c r="A107" s="8"/>
      <c r="B107" s="8"/>
      <c r="C107" s="8"/>
      <c r="D107" s="8"/>
      <c r="E107" s="8"/>
    </row>
    <row r="108" spans="1:5" ht="12.75">
      <c r="A108" s="8"/>
      <c r="B108" s="8"/>
      <c r="C108" s="8"/>
      <c r="D108" s="8"/>
      <c r="E108" s="8"/>
    </row>
    <row r="109" spans="1:5" s="30" customFormat="1" ht="15">
      <c r="A109" s="1"/>
      <c r="B109" s="2"/>
      <c r="C109" s="2"/>
      <c r="D109" s="2"/>
      <c r="E109" s="3"/>
    </row>
    <row r="110" spans="1:5" s="24" customFormat="1" ht="14.25">
      <c r="A110" s="157" t="s">
        <v>319</v>
      </c>
      <c r="B110" s="158"/>
      <c r="C110" s="158"/>
      <c r="D110" s="158"/>
      <c r="E110" s="159"/>
    </row>
    <row r="111" spans="1:5" s="24" customFormat="1" ht="14.25">
      <c r="A111" s="157" t="s">
        <v>144</v>
      </c>
      <c r="B111" s="158"/>
      <c r="C111" s="158"/>
      <c r="D111" s="158"/>
      <c r="E111" s="159"/>
    </row>
    <row r="112" spans="1:5" s="24" customFormat="1" ht="15">
      <c r="A112" s="185"/>
      <c r="B112" s="186"/>
      <c r="C112" s="186"/>
      <c r="D112" s="186"/>
      <c r="E112" s="187"/>
    </row>
    <row r="113" spans="1:5" s="24" customFormat="1" ht="14.25">
      <c r="A113" s="160" t="s">
        <v>516</v>
      </c>
      <c r="B113" s="161"/>
      <c r="C113" s="161"/>
      <c r="D113" s="161"/>
      <c r="E113" s="162"/>
    </row>
    <row r="114" spans="1:5" s="24" customFormat="1" ht="42.75">
      <c r="A114" s="38" t="s">
        <v>146</v>
      </c>
      <c r="B114" s="38" t="s">
        <v>475</v>
      </c>
      <c r="C114" s="38" t="s">
        <v>452</v>
      </c>
      <c r="D114" s="38" t="s">
        <v>476</v>
      </c>
      <c r="E114" s="38" t="s">
        <v>477</v>
      </c>
    </row>
    <row r="115" spans="1:5" s="24" customFormat="1" ht="12.75">
      <c r="A115" s="47" t="s">
        <v>113</v>
      </c>
      <c r="B115" s="43"/>
      <c r="C115" s="43"/>
      <c r="D115" s="43"/>
      <c r="E115" s="43"/>
    </row>
    <row r="116" spans="1:5" s="24" customFormat="1" ht="12.75">
      <c r="A116" s="39" t="s">
        <v>114</v>
      </c>
      <c r="B116" s="43"/>
      <c r="C116" s="43"/>
      <c r="D116" s="43"/>
      <c r="E116" s="43"/>
    </row>
    <row r="117" spans="1:5" s="24" customFormat="1" ht="12.75">
      <c r="A117" s="41" t="s">
        <v>115</v>
      </c>
      <c r="B117" s="84">
        <v>39979</v>
      </c>
      <c r="C117" s="84">
        <v>60000</v>
      </c>
      <c r="D117" s="84">
        <v>60000</v>
      </c>
      <c r="E117" s="84">
        <v>70000</v>
      </c>
    </row>
    <row r="118" spans="1:5" s="24" customFormat="1" ht="12.75">
      <c r="A118" s="45" t="s">
        <v>116</v>
      </c>
      <c r="B118" s="85">
        <f>B117</f>
        <v>39979</v>
      </c>
      <c r="C118" s="85">
        <f>C117</f>
        <v>60000</v>
      </c>
      <c r="D118" s="85">
        <f>D117</f>
        <v>60000</v>
      </c>
      <c r="E118" s="85">
        <f>E117</f>
        <v>70000</v>
      </c>
    </row>
    <row r="119" spans="1:5" s="24" customFormat="1" ht="12.75">
      <c r="A119" s="39" t="s">
        <v>117</v>
      </c>
      <c r="B119" s="84"/>
      <c r="C119" s="84"/>
      <c r="D119" s="84"/>
      <c r="E119" s="84"/>
    </row>
    <row r="120" spans="1:5" s="24" customFormat="1" ht="12.75">
      <c r="A120" s="41" t="s">
        <v>118</v>
      </c>
      <c r="B120" s="84">
        <v>0</v>
      </c>
      <c r="C120" s="84">
        <v>0</v>
      </c>
      <c r="D120" s="84">
        <v>0</v>
      </c>
      <c r="E120" s="84">
        <v>0</v>
      </c>
    </row>
    <row r="121" spans="1:5" s="24" customFormat="1" ht="12.75">
      <c r="A121" s="41" t="s">
        <v>119</v>
      </c>
      <c r="B121" s="84">
        <v>77100</v>
      </c>
      <c r="C121" s="84">
        <v>0</v>
      </c>
      <c r="D121" s="84">
        <v>0</v>
      </c>
      <c r="E121" s="84">
        <v>0</v>
      </c>
    </row>
    <row r="122" spans="1:5" s="24" customFormat="1" ht="12.75">
      <c r="A122" s="41" t="s">
        <v>120</v>
      </c>
      <c r="B122" s="84">
        <v>441820</v>
      </c>
      <c r="C122" s="84">
        <v>200000</v>
      </c>
      <c r="D122" s="84">
        <v>200000</v>
      </c>
      <c r="E122" s="84">
        <v>0</v>
      </c>
    </row>
    <row r="123" spans="1:5" s="24" customFormat="1" ht="12.75">
      <c r="A123" s="41" t="s">
        <v>121</v>
      </c>
      <c r="B123" s="84">
        <v>0</v>
      </c>
      <c r="C123" s="84">
        <v>0</v>
      </c>
      <c r="D123" s="84">
        <v>0</v>
      </c>
      <c r="E123" s="84">
        <v>0</v>
      </c>
    </row>
    <row r="124" spans="1:5" s="24" customFormat="1" ht="12.75">
      <c r="A124" s="41" t="s">
        <v>481</v>
      </c>
      <c r="B124" s="84">
        <v>224149</v>
      </c>
      <c r="C124" s="84">
        <v>0</v>
      </c>
      <c r="D124" s="84">
        <v>0</v>
      </c>
      <c r="E124" s="84">
        <v>0</v>
      </c>
    </row>
    <row r="125" spans="1:5" s="24" customFormat="1" ht="12.75">
      <c r="A125" s="41" t="s">
        <v>124</v>
      </c>
      <c r="B125" s="84">
        <v>0</v>
      </c>
      <c r="C125" s="84">
        <v>0</v>
      </c>
      <c r="D125" s="84">
        <v>0</v>
      </c>
      <c r="E125" s="84">
        <v>0</v>
      </c>
    </row>
    <row r="126" spans="1:5" s="24" customFormat="1" ht="12.75">
      <c r="A126" s="41" t="s">
        <v>125</v>
      </c>
      <c r="B126" s="84"/>
      <c r="C126" s="84"/>
      <c r="D126" s="84"/>
      <c r="E126" s="84"/>
    </row>
    <row r="127" spans="1:5" s="24" customFormat="1" ht="12.75">
      <c r="A127" s="45" t="s">
        <v>126</v>
      </c>
      <c r="B127" s="85">
        <f>B120+B121+B122+B123+B124+B125</f>
        <v>743069</v>
      </c>
      <c r="C127" s="85">
        <f>C120+C121+C122+C123+C124+C125</f>
        <v>200000</v>
      </c>
      <c r="D127" s="85">
        <f>D120+D121+D122+D123+D124+D125</f>
        <v>200000</v>
      </c>
      <c r="E127" s="85">
        <f>E120+E121+E122+E123+E124+E125</f>
        <v>0</v>
      </c>
    </row>
    <row r="128" spans="1:5" s="24" customFormat="1" ht="12.75">
      <c r="A128" s="45" t="s">
        <v>127</v>
      </c>
      <c r="B128" s="85">
        <f>B106+B118+B127</f>
        <v>13050537</v>
      </c>
      <c r="C128" s="85">
        <f>C106+C118+C127</f>
        <v>14498000</v>
      </c>
      <c r="D128" s="85">
        <f>D106+D118+D127</f>
        <v>13684000</v>
      </c>
      <c r="E128" s="85">
        <f>E106+E118+E127</f>
        <v>13900000</v>
      </c>
    </row>
    <row r="129" spans="1:5" s="24" customFormat="1" ht="12.75">
      <c r="A129" s="113" t="s">
        <v>293</v>
      </c>
      <c r="B129" s="85">
        <f>B78+B106+B118+B127</f>
        <v>50813265</v>
      </c>
      <c r="C129" s="85">
        <f>C78+C106+C118+C127</f>
        <v>55248000</v>
      </c>
      <c r="D129" s="85">
        <f>D78+D106+D118+D127</f>
        <v>52584000</v>
      </c>
      <c r="E129" s="85">
        <f>E78+E106+E118+E127</f>
        <v>60301000</v>
      </c>
    </row>
    <row r="130" spans="1:5" s="24" customFormat="1" ht="12.75">
      <c r="A130" s="20"/>
      <c r="B130" s="10"/>
      <c r="C130" s="10"/>
      <c r="D130" s="10"/>
      <c r="E130" s="10"/>
    </row>
    <row r="131" spans="1:5" s="24" customFormat="1" ht="12.75">
      <c r="A131" s="10"/>
      <c r="B131" s="10"/>
      <c r="C131" s="10"/>
      <c r="D131" s="10"/>
      <c r="E131" s="10"/>
    </row>
    <row r="132" spans="1:5" s="24" customFormat="1" ht="12.75">
      <c r="A132" s="10"/>
      <c r="B132" s="10"/>
      <c r="C132" s="10"/>
      <c r="D132" s="10"/>
      <c r="E132" s="10"/>
    </row>
    <row r="133" spans="1:5" s="24" customFormat="1" ht="12.75">
      <c r="A133" s="10"/>
      <c r="B133" s="10"/>
      <c r="C133" s="10"/>
      <c r="D133" s="10"/>
      <c r="E133" s="10"/>
    </row>
    <row r="134" spans="1:5" s="24" customFormat="1" ht="12.75">
      <c r="A134" s="10"/>
      <c r="B134" s="10"/>
      <c r="C134" s="10"/>
      <c r="D134" s="10"/>
      <c r="E134" s="10"/>
    </row>
    <row r="135" spans="1:5" s="24" customFormat="1" ht="12.75">
      <c r="A135" s="10"/>
      <c r="B135" s="10"/>
      <c r="C135" s="10"/>
      <c r="D135" s="10"/>
      <c r="E135" s="10"/>
    </row>
    <row r="136" spans="1:5" s="24" customFormat="1" ht="12.75">
      <c r="A136" s="10"/>
      <c r="B136" s="10"/>
      <c r="C136" s="10"/>
      <c r="D136" s="10"/>
      <c r="E136" s="10"/>
    </row>
    <row r="137" spans="1:5" s="24" customFormat="1" ht="12.75">
      <c r="A137" s="10"/>
      <c r="B137" s="10"/>
      <c r="C137" s="10"/>
      <c r="D137" s="10"/>
      <c r="E137" s="10"/>
    </row>
    <row r="138" spans="1:5" s="24" customFormat="1" ht="12.75">
      <c r="A138" s="15"/>
      <c r="B138" s="10"/>
      <c r="C138" s="10"/>
      <c r="D138" s="10"/>
      <c r="E138" s="10"/>
    </row>
    <row r="139" spans="1:5" s="24" customFormat="1" ht="14.25">
      <c r="A139" s="157" t="s">
        <v>319</v>
      </c>
      <c r="B139" s="164"/>
      <c r="C139" s="164"/>
      <c r="D139" s="164"/>
      <c r="E139" s="165"/>
    </row>
    <row r="140" spans="1:5" s="24" customFormat="1" ht="14.25">
      <c r="A140" s="157" t="s">
        <v>467</v>
      </c>
      <c r="B140" s="158"/>
      <c r="C140" s="158"/>
      <c r="D140" s="158"/>
      <c r="E140" s="159"/>
    </row>
    <row r="141" spans="1:5" s="24" customFormat="1" ht="14.25">
      <c r="A141" s="157" t="s">
        <v>466</v>
      </c>
      <c r="B141" s="158"/>
      <c r="C141" s="158"/>
      <c r="D141" s="158"/>
      <c r="E141" s="159"/>
    </row>
    <row r="142" spans="1:5" s="24" customFormat="1" ht="14.25">
      <c r="A142" s="160" t="s">
        <v>516</v>
      </c>
      <c r="B142" s="161"/>
      <c r="C142" s="161"/>
      <c r="D142" s="161"/>
      <c r="E142" s="162"/>
    </row>
    <row r="143" spans="1:5" s="24" customFormat="1" ht="42.75">
      <c r="A143" s="38" t="s">
        <v>146</v>
      </c>
      <c r="B143" s="38" t="s">
        <v>475</v>
      </c>
      <c r="C143" s="38" t="s">
        <v>452</v>
      </c>
      <c r="D143" s="38" t="s">
        <v>476</v>
      </c>
      <c r="E143" s="38" t="s">
        <v>477</v>
      </c>
    </row>
    <row r="144" spans="1:5" s="24" customFormat="1" ht="12.75">
      <c r="A144" s="23"/>
      <c r="E144" s="25"/>
    </row>
    <row r="145" spans="1:5" s="24" customFormat="1" ht="25.5">
      <c r="A145" s="82" t="s">
        <v>464</v>
      </c>
      <c r="B145" s="109">
        <v>0</v>
      </c>
      <c r="C145" s="42">
        <v>50000</v>
      </c>
      <c r="D145" s="42">
        <v>6000</v>
      </c>
      <c r="E145" s="42">
        <v>10000</v>
      </c>
    </row>
    <row r="146" spans="1:5" s="24" customFormat="1" ht="21" customHeight="1">
      <c r="A146" s="113" t="s">
        <v>465</v>
      </c>
      <c r="B146" s="42">
        <f>B145</f>
        <v>0</v>
      </c>
      <c r="C146" s="42">
        <f>C145</f>
        <v>50000</v>
      </c>
      <c r="D146" s="42">
        <f>D145</f>
        <v>6000</v>
      </c>
      <c r="E146" s="42">
        <f>SUM(E145)</f>
        <v>10000</v>
      </c>
    </row>
    <row r="147" spans="1:5" s="24" customFormat="1" ht="12.75">
      <c r="A147" s="20"/>
      <c r="B147" s="10"/>
      <c r="C147" s="10"/>
      <c r="D147" s="10"/>
      <c r="E147" s="10"/>
    </row>
    <row r="148" spans="1:5" s="24" customFormat="1" ht="12.75">
      <c r="A148" s="10"/>
      <c r="B148" s="10"/>
      <c r="C148" s="10"/>
      <c r="D148" s="10"/>
      <c r="E148" s="10"/>
    </row>
    <row r="149" spans="1:5" s="24" customFormat="1" ht="12.75">
      <c r="A149" s="10"/>
      <c r="B149" s="10"/>
      <c r="C149" s="10"/>
      <c r="D149" s="10"/>
      <c r="E149" s="10"/>
    </row>
    <row r="150" spans="1:5" s="24" customFormat="1" ht="12.75">
      <c r="A150" s="10"/>
      <c r="B150" s="10"/>
      <c r="C150" s="10"/>
      <c r="D150" s="10"/>
      <c r="E150" s="10"/>
    </row>
    <row r="151" spans="1:5" ht="12.75">
      <c r="A151" s="80"/>
      <c r="B151" s="80"/>
      <c r="C151" s="80"/>
      <c r="D151" s="80"/>
      <c r="E151" s="80"/>
    </row>
    <row r="152" spans="1:5" ht="12.75">
      <c r="A152" s="80"/>
      <c r="B152" s="80"/>
      <c r="C152" s="80"/>
      <c r="D152" s="80"/>
      <c r="E152" s="80"/>
    </row>
    <row r="153" spans="1:5" ht="12.75">
      <c r="A153" s="80"/>
      <c r="B153" s="80"/>
      <c r="C153" s="80"/>
      <c r="D153" s="80"/>
      <c r="E153" s="80"/>
    </row>
    <row r="154" spans="1:5" ht="12.75">
      <c r="A154" s="80"/>
      <c r="B154" s="80"/>
      <c r="C154" s="80"/>
      <c r="D154" s="80"/>
      <c r="E154" s="80"/>
    </row>
    <row r="155" spans="1:5" ht="12.75">
      <c r="A155" s="80"/>
      <c r="B155" s="80"/>
      <c r="C155" s="80"/>
      <c r="D155" s="80"/>
      <c r="E155" s="80"/>
    </row>
    <row r="156" ht="12.75">
      <c r="A156" s="24"/>
    </row>
    <row r="157" spans="1:5" ht="12.75">
      <c r="A157" s="80"/>
      <c r="B157" s="80"/>
      <c r="C157" s="80"/>
      <c r="D157" s="80"/>
      <c r="E157" s="80"/>
    </row>
    <row r="158" spans="1:5" s="24" customFormat="1" ht="12.75">
      <c r="A158" s="8"/>
      <c r="B158" s="8"/>
      <c r="C158" s="8"/>
      <c r="D158" s="8"/>
      <c r="E158" s="8"/>
    </row>
    <row r="159" spans="1:5" s="24" customFormat="1" ht="14.25">
      <c r="A159" s="163" t="s">
        <v>319</v>
      </c>
      <c r="B159" s="164"/>
      <c r="C159" s="164"/>
      <c r="D159" s="164"/>
      <c r="E159" s="165"/>
    </row>
    <row r="160" spans="1:5" s="24" customFormat="1" ht="14.25">
      <c r="A160" s="157" t="s">
        <v>482</v>
      </c>
      <c r="B160" s="158"/>
      <c r="C160" s="158"/>
      <c r="D160" s="158"/>
      <c r="E160" s="159"/>
    </row>
    <row r="161" spans="1:5" s="24" customFormat="1" ht="15">
      <c r="A161" s="4"/>
      <c r="B161" s="5"/>
      <c r="C161" s="5"/>
      <c r="D161" s="6"/>
      <c r="E161" s="7"/>
    </row>
    <row r="162" spans="1:5" s="24" customFormat="1" ht="14.25">
      <c r="A162" s="160" t="s">
        <v>516</v>
      </c>
      <c r="B162" s="161"/>
      <c r="C162" s="161"/>
      <c r="D162" s="161"/>
      <c r="E162" s="162"/>
    </row>
    <row r="163" spans="1:5" s="24" customFormat="1" ht="42.75">
      <c r="A163" s="38" t="s">
        <v>146</v>
      </c>
      <c r="B163" s="38" t="s">
        <v>475</v>
      </c>
      <c r="C163" s="38" t="s">
        <v>452</v>
      </c>
      <c r="D163" s="38" t="s">
        <v>476</v>
      </c>
      <c r="E163" s="38" t="s">
        <v>477</v>
      </c>
    </row>
    <row r="164" spans="1:5" s="24" customFormat="1" ht="12.75">
      <c r="A164" s="39" t="s">
        <v>294</v>
      </c>
      <c r="B164" s="41"/>
      <c r="C164" s="41"/>
      <c r="D164" s="41"/>
      <c r="E164" s="41"/>
    </row>
    <row r="165" spans="1:5" s="24" customFormat="1" ht="12.75">
      <c r="A165" s="41" t="s">
        <v>152</v>
      </c>
      <c r="B165" s="84"/>
      <c r="C165" s="84">
        <v>300000</v>
      </c>
      <c r="D165" s="84">
        <v>525000</v>
      </c>
      <c r="E165" s="84">
        <v>584000</v>
      </c>
    </row>
    <row r="166" spans="1:5" s="24" customFormat="1" ht="12.75">
      <c r="A166" s="41" t="s">
        <v>153</v>
      </c>
      <c r="B166" s="84"/>
      <c r="C166" s="84">
        <v>635000</v>
      </c>
      <c r="D166" s="84">
        <v>950000</v>
      </c>
      <c r="E166" s="84">
        <v>1270000</v>
      </c>
    </row>
    <row r="167" spans="1:5" s="24" customFormat="1" ht="12.75">
      <c r="A167" s="41" t="s">
        <v>154</v>
      </c>
      <c r="B167" s="84"/>
      <c r="C167" s="84">
        <v>550000</v>
      </c>
      <c r="D167" s="84">
        <v>140000</v>
      </c>
      <c r="E167" s="84">
        <v>165000</v>
      </c>
    </row>
    <row r="168" spans="1:5" s="24" customFormat="1" ht="12.75">
      <c r="A168" s="41" t="s">
        <v>155</v>
      </c>
      <c r="B168" s="84"/>
      <c r="C168" s="84">
        <v>300000</v>
      </c>
      <c r="D168" s="84">
        <v>300000</v>
      </c>
      <c r="E168" s="84">
        <v>341000</v>
      </c>
    </row>
    <row r="169" spans="1:5" s="24" customFormat="1" ht="12.75">
      <c r="A169" s="41" t="s">
        <v>185</v>
      </c>
      <c r="B169" s="84"/>
      <c r="C169" s="84">
        <v>200000</v>
      </c>
      <c r="D169" s="84">
        <v>85000</v>
      </c>
      <c r="E169" s="84">
        <v>100000</v>
      </c>
    </row>
    <row r="170" spans="1:5" s="24" customFormat="1" ht="12.75">
      <c r="A170" s="45" t="s">
        <v>105</v>
      </c>
      <c r="B170" s="85">
        <f>SUM(B165:B169)</f>
        <v>0</v>
      </c>
      <c r="C170" s="85">
        <f>SUM(C165:C169)</f>
        <v>1985000</v>
      </c>
      <c r="D170" s="85">
        <f>SUM(D165:D169)</f>
        <v>2000000</v>
      </c>
      <c r="E170" s="85">
        <f>SUM(E165:E169)</f>
        <v>2460000</v>
      </c>
    </row>
    <row r="171" spans="1:5" s="24" customFormat="1" ht="12.75">
      <c r="A171" s="39" t="s">
        <v>157</v>
      </c>
      <c r="B171" s="84"/>
      <c r="C171" s="84">
        <v>100000</v>
      </c>
      <c r="D171" s="84">
        <v>75000</v>
      </c>
      <c r="E171" s="84">
        <v>100000</v>
      </c>
    </row>
    <row r="172" spans="1:5" s="24" customFormat="1" ht="12.75">
      <c r="A172" s="39" t="s">
        <v>158</v>
      </c>
      <c r="B172" s="84"/>
      <c r="C172" s="84">
        <v>50000</v>
      </c>
      <c r="D172" s="84">
        <v>25000</v>
      </c>
      <c r="E172" s="84">
        <v>30000</v>
      </c>
    </row>
    <row r="173" spans="1:5" s="24" customFormat="1" ht="12.75">
      <c r="A173" s="39" t="s">
        <v>159</v>
      </c>
      <c r="B173" s="84">
        <v>0</v>
      </c>
      <c r="C173" s="84">
        <v>50000</v>
      </c>
      <c r="D173" s="84">
        <v>0</v>
      </c>
      <c r="E173" s="84">
        <v>15000</v>
      </c>
    </row>
    <row r="174" spans="1:5" s="24" customFormat="1" ht="12.75">
      <c r="A174" s="45" t="s">
        <v>106</v>
      </c>
      <c r="B174" s="85">
        <f>B170+B171+B172+B173</f>
        <v>0</v>
      </c>
      <c r="C174" s="85">
        <f>C170+C171+C172+C173</f>
        <v>2185000</v>
      </c>
      <c r="D174" s="85">
        <f>D170+D171+D172+D173</f>
        <v>2100000</v>
      </c>
      <c r="E174" s="85">
        <f>E170+E171+E172+E173</f>
        <v>2605000</v>
      </c>
    </row>
    <row r="175" spans="1:5" s="24" customFormat="1" ht="12.75">
      <c r="A175" s="39" t="s">
        <v>160</v>
      </c>
      <c r="B175" s="84"/>
      <c r="C175" s="84"/>
      <c r="D175" s="84"/>
      <c r="E175" s="84"/>
    </row>
    <row r="176" spans="1:5" s="24" customFormat="1" ht="12.75">
      <c r="A176" s="39" t="s">
        <v>164</v>
      </c>
      <c r="B176" s="84"/>
      <c r="C176" s="84"/>
      <c r="D176" s="84"/>
      <c r="E176" s="84"/>
    </row>
    <row r="177" spans="1:5" s="24" customFormat="1" ht="12.75">
      <c r="A177" s="41" t="s">
        <v>165</v>
      </c>
      <c r="B177" s="84">
        <v>0</v>
      </c>
      <c r="C177" s="84">
        <v>0</v>
      </c>
      <c r="D177" s="84">
        <v>0</v>
      </c>
      <c r="E177" s="84">
        <v>0</v>
      </c>
    </row>
    <row r="178" spans="1:5" s="24" customFormat="1" ht="12.75">
      <c r="A178" s="41" t="s">
        <v>168</v>
      </c>
      <c r="B178" s="84">
        <v>22533</v>
      </c>
      <c r="C178" s="84">
        <v>30000</v>
      </c>
      <c r="D178" s="84">
        <v>26000</v>
      </c>
      <c r="E178" s="84">
        <v>30000</v>
      </c>
    </row>
    <row r="179" spans="1:5" s="24" customFormat="1" ht="12.75">
      <c r="A179" s="41" t="s">
        <v>169</v>
      </c>
      <c r="B179" s="84">
        <v>19598</v>
      </c>
      <c r="C179" s="84">
        <v>20000</v>
      </c>
      <c r="D179" s="84">
        <v>20000</v>
      </c>
      <c r="E179" s="84">
        <v>20000</v>
      </c>
    </row>
    <row r="180" spans="1:5" s="24" customFormat="1" ht="12.75">
      <c r="A180" s="41" t="s">
        <v>171</v>
      </c>
      <c r="B180" s="84">
        <v>0</v>
      </c>
      <c r="C180" s="84">
        <v>0</v>
      </c>
      <c r="D180" s="84">
        <v>0</v>
      </c>
      <c r="E180" s="84">
        <v>0</v>
      </c>
    </row>
    <row r="181" spans="1:5" s="24" customFormat="1" ht="12.75">
      <c r="A181" s="41" t="s">
        <v>172</v>
      </c>
      <c r="B181" s="84">
        <v>0</v>
      </c>
      <c r="C181" s="84">
        <v>5000</v>
      </c>
      <c r="D181" s="84">
        <v>2500</v>
      </c>
      <c r="E181" s="84">
        <v>5000</v>
      </c>
    </row>
    <row r="182" spans="1:5" s="24" customFormat="1" ht="12.75">
      <c r="A182" s="41" t="s">
        <v>108</v>
      </c>
      <c r="B182" s="84">
        <v>48749</v>
      </c>
      <c r="C182" s="84">
        <v>50000</v>
      </c>
      <c r="D182" s="84">
        <v>25000</v>
      </c>
      <c r="E182" s="84">
        <v>30000</v>
      </c>
    </row>
    <row r="183" spans="1:5" s="24" customFormat="1" ht="12.75">
      <c r="A183" s="45" t="s">
        <v>296</v>
      </c>
      <c r="B183" s="85">
        <f>B177+B178+B179+B182</f>
        <v>90880</v>
      </c>
      <c r="C183" s="85">
        <f>C177+C178+C179+C180+C181+C182</f>
        <v>105000</v>
      </c>
      <c r="D183" s="85">
        <f>D177+D178+D179+D180+D181+D182</f>
        <v>73500</v>
      </c>
      <c r="E183" s="85">
        <f>E177+E178+E179+E180+E181+E182</f>
        <v>85000</v>
      </c>
    </row>
    <row r="184" spans="1:5" s="24" customFormat="1" ht="12.75">
      <c r="A184" s="39" t="s">
        <v>297</v>
      </c>
      <c r="B184" s="84"/>
      <c r="C184" s="84"/>
      <c r="D184" s="84"/>
      <c r="E184" s="84"/>
    </row>
    <row r="185" spans="1:5" s="24" customFormat="1" ht="12.75">
      <c r="A185" s="41" t="s">
        <v>120</v>
      </c>
      <c r="B185" s="84">
        <v>49994</v>
      </c>
      <c r="C185" s="84">
        <v>0</v>
      </c>
      <c r="D185" s="84">
        <v>0</v>
      </c>
      <c r="E185" s="84">
        <v>0</v>
      </c>
    </row>
    <row r="186" spans="1:5" s="24" customFormat="1" ht="12.75">
      <c r="A186" s="41" t="s">
        <v>205</v>
      </c>
      <c r="B186" s="84">
        <v>49900</v>
      </c>
      <c r="C186" s="84">
        <v>0</v>
      </c>
      <c r="D186" s="84">
        <v>0</v>
      </c>
      <c r="E186" s="84">
        <v>0</v>
      </c>
    </row>
    <row r="187" spans="1:5" s="24" customFormat="1" ht="12.75">
      <c r="A187" s="41" t="s">
        <v>122</v>
      </c>
      <c r="B187" s="84"/>
      <c r="C187" s="84"/>
      <c r="D187" s="84"/>
      <c r="E187" s="84"/>
    </row>
    <row r="188" spans="1:5" s="24" customFormat="1" ht="12.75">
      <c r="A188" s="41" t="s">
        <v>298</v>
      </c>
      <c r="B188" s="84">
        <v>0</v>
      </c>
      <c r="C188" s="84">
        <v>0</v>
      </c>
      <c r="D188" s="84">
        <v>0</v>
      </c>
      <c r="E188" s="84">
        <v>0</v>
      </c>
    </row>
    <row r="189" spans="1:5" s="24" customFormat="1" ht="12.75">
      <c r="A189" s="41"/>
      <c r="B189" s="84"/>
      <c r="C189" s="84"/>
      <c r="D189" s="84"/>
      <c r="E189" s="84"/>
    </row>
    <row r="190" spans="1:5" s="24" customFormat="1" ht="12.75">
      <c r="A190" s="45" t="s">
        <v>299</v>
      </c>
      <c r="B190" s="85">
        <f>B185+B186+B188</f>
        <v>99894</v>
      </c>
      <c r="C190" s="85">
        <f>C185+C186+C188</f>
        <v>0</v>
      </c>
      <c r="D190" s="85">
        <f>D185+D186+D188</f>
        <v>0</v>
      </c>
      <c r="E190" s="85">
        <f>E185+E186+E188</f>
        <v>0</v>
      </c>
    </row>
    <row r="191" spans="1:5" s="24" customFormat="1" ht="12.75">
      <c r="A191" s="45" t="s">
        <v>300</v>
      </c>
      <c r="B191" s="85">
        <f>B183+B190</f>
        <v>190774</v>
      </c>
      <c r="C191" s="85">
        <f>C183+C190</f>
        <v>105000</v>
      </c>
      <c r="D191" s="85">
        <f>D183+D190</f>
        <v>73500</v>
      </c>
      <c r="E191" s="85">
        <f>E183+E190</f>
        <v>85000</v>
      </c>
    </row>
    <row r="192" spans="1:5" s="24" customFormat="1" ht="12.75">
      <c r="A192" s="113" t="s">
        <v>104</v>
      </c>
      <c r="B192" s="85">
        <f>B174+B191</f>
        <v>190774</v>
      </c>
      <c r="C192" s="85">
        <f>C174+C183+C190</f>
        <v>2290000</v>
      </c>
      <c r="D192" s="85">
        <f>D174+D183+D190</f>
        <v>2173500</v>
      </c>
      <c r="E192" s="85">
        <f>E174+E183+E190</f>
        <v>2690000</v>
      </c>
    </row>
    <row r="193" spans="1:5" s="24" customFormat="1" ht="12.75">
      <c r="A193" s="20"/>
      <c r="B193" s="10"/>
      <c r="C193" s="10"/>
      <c r="D193" s="10"/>
      <c r="E193" s="10"/>
    </row>
    <row r="194" spans="1:5" s="24" customFormat="1" ht="12.75">
      <c r="A194" s="10"/>
      <c r="B194" s="10"/>
      <c r="C194" s="10"/>
      <c r="D194" s="10"/>
      <c r="E194" s="10"/>
    </row>
    <row r="195" spans="1:5" s="24" customFormat="1" ht="12.75">
      <c r="A195" s="10"/>
      <c r="B195" s="10"/>
      <c r="C195" s="10"/>
      <c r="D195" s="10"/>
      <c r="E195" s="10"/>
    </row>
    <row r="196" spans="1:5" ht="12.75">
      <c r="A196" s="15"/>
      <c r="B196" s="8"/>
      <c r="C196" s="8"/>
      <c r="D196" s="8"/>
      <c r="E196" s="8"/>
    </row>
    <row r="197" spans="1:5" ht="14.25">
      <c r="A197" s="157" t="s">
        <v>319</v>
      </c>
      <c r="B197" s="164"/>
      <c r="C197" s="164"/>
      <c r="D197" s="164"/>
      <c r="E197" s="165"/>
    </row>
    <row r="198" spans="1:5" ht="14.25">
      <c r="A198" s="157" t="s">
        <v>301</v>
      </c>
      <c r="B198" s="158"/>
      <c r="C198" s="158"/>
      <c r="D198" s="158"/>
      <c r="E198" s="159"/>
    </row>
    <row r="199" spans="1:5" ht="15">
      <c r="A199" s="4"/>
      <c r="B199" s="5"/>
      <c r="C199" s="5"/>
      <c r="D199" s="6"/>
      <c r="E199" s="7"/>
    </row>
    <row r="200" spans="1:5" ht="14.25">
      <c r="A200" s="160" t="s">
        <v>516</v>
      </c>
      <c r="B200" s="161"/>
      <c r="C200" s="161"/>
      <c r="D200" s="161"/>
      <c r="E200" s="162"/>
    </row>
    <row r="201" spans="1:5" ht="42.75">
      <c r="A201" s="38" t="s">
        <v>146</v>
      </c>
      <c r="B201" s="38" t="s">
        <v>475</v>
      </c>
      <c r="C201" s="38" t="s">
        <v>452</v>
      </c>
      <c r="D201" s="38" t="s">
        <v>476</v>
      </c>
      <c r="E201" s="38" t="s">
        <v>477</v>
      </c>
    </row>
    <row r="202" spans="1:5" ht="30.75" customHeight="1">
      <c r="A202" s="39" t="s">
        <v>384</v>
      </c>
      <c r="B202" s="84">
        <v>12071369</v>
      </c>
      <c r="C202" s="84">
        <v>23000000</v>
      </c>
      <c r="D202" s="84">
        <v>23000000</v>
      </c>
      <c r="E202" s="84">
        <v>25000000</v>
      </c>
    </row>
    <row r="203" spans="1:5" ht="22.5" customHeight="1">
      <c r="A203" s="113" t="s">
        <v>302</v>
      </c>
      <c r="B203" s="85">
        <f>B202</f>
        <v>12071369</v>
      </c>
      <c r="C203" s="85">
        <f>C202</f>
        <v>23000000</v>
      </c>
      <c r="D203" s="85">
        <f>D202</f>
        <v>23000000</v>
      </c>
      <c r="E203" s="85">
        <f>E202</f>
        <v>25000000</v>
      </c>
    </row>
    <row r="204" spans="1:6" ht="12.75">
      <c r="A204" s="30"/>
      <c r="B204" s="24"/>
      <c r="C204" s="24"/>
      <c r="D204" s="24"/>
      <c r="E204" s="24"/>
      <c r="F204" s="24"/>
    </row>
    <row r="205" spans="1:6" ht="12.75">
      <c r="A205" s="24"/>
      <c r="B205" s="24"/>
      <c r="C205" s="24"/>
      <c r="D205" s="24"/>
      <c r="E205" s="24"/>
      <c r="F205" s="24"/>
    </row>
    <row r="207" spans="1:5" s="37" customFormat="1" ht="12.75">
      <c r="A207" s="22"/>
      <c r="B207" s="22"/>
      <c r="C207" s="22"/>
      <c r="D207" s="22"/>
      <c r="E207" s="22"/>
    </row>
    <row r="208" spans="1:5" s="37" customFormat="1" ht="12.75">
      <c r="A208" s="22"/>
      <c r="B208" s="22"/>
      <c r="C208" s="22"/>
      <c r="D208" s="22"/>
      <c r="E208" s="22"/>
    </row>
    <row r="209" spans="1:5" s="37" customFormat="1" ht="14.25">
      <c r="A209" s="163" t="s">
        <v>319</v>
      </c>
      <c r="B209" s="164"/>
      <c r="C209" s="164"/>
      <c r="D209" s="164"/>
      <c r="E209" s="165"/>
    </row>
    <row r="210" spans="1:5" s="37" customFormat="1" ht="14.25">
      <c r="A210" s="157" t="s">
        <v>30</v>
      </c>
      <c r="B210" s="158"/>
      <c r="C210" s="158"/>
      <c r="D210" s="158"/>
      <c r="E210" s="159"/>
    </row>
    <row r="211" spans="1:5" s="37" customFormat="1" ht="14.25">
      <c r="A211" s="157" t="s">
        <v>303</v>
      </c>
      <c r="B211" s="158"/>
      <c r="C211" s="158"/>
      <c r="D211" s="158"/>
      <c r="E211" s="159"/>
    </row>
    <row r="212" spans="1:5" s="37" customFormat="1" ht="14.25">
      <c r="A212" s="160" t="s">
        <v>516</v>
      </c>
      <c r="B212" s="161"/>
      <c r="C212" s="161"/>
      <c r="D212" s="161"/>
      <c r="E212" s="162"/>
    </row>
    <row r="213" spans="1:5" s="37" customFormat="1" ht="42.75">
      <c r="A213" s="38" t="s">
        <v>146</v>
      </c>
      <c r="B213" s="38" t="s">
        <v>475</v>
      </c>
      <c r="C213" s="38" t="s">
        <v>452</v>
      </c>
      <c r="D213" s="38" t="s">
        <v>476</v>
      </c>
      <c r="E213" s="38" t="s">
        <v>477</v>
      </c>
    </row>
    <row r="214" spans="1:5" s="37" customFormat="1" ht="12.75">
      <c r="A214" s="39" t="s">
        <v>31</v>
      </c>
      <c r="B214" s="39"/>
      <c r="C214" s="39"/>
      <c r="D214" s="39"/>
      <c r="E214" s="39"/>
    </row>
    <row r="215" spans="1:5" s="37" customFormat="1" ht="12.75">
      <c r="A215" s="39" t="s">
        <v>32</v>
      </c>
      <c r="B215" s="85">
        <f>B369</f>
        <v>42464020</v>
      </c>
      <c r="C215" s="85">
        <f>C369</f>
        <v>37775000</v>
      </c>
      <c r="D215" s="85">
        <f>D369</f>
        <v>48860000</v>
      </c>
      <c r="E215" s="85">
        <f>E369</f>
        <v>53918500</v>
      </c>
    </row>
    <row r="216" spans="1:5" s="37" customFormat="1" ht="12.75">
      <c r="A216" s="41"/>
      <c r="B216" s="85"/>
      <c r="C216" s="85"/>
      <c r="D216" s="85"/>
      <c r="E216" s="85"/>
    </row>
    <row r="217" spans="1:5" s="37" customFormat="1" ht="12.75">
      <c r="A217" s="39" t="s">
        <v>33</v>
      </c>
      <c r="B217" s="85"/>
      <c r="C217" s="85"/>
      <c r="D217" s="85"/>
      <c r="E217" s="85"/>
    </row>
    <row r="218" spans="1:5" s="37" customFormat="1" ht="12.75">
      <c r="A218" s="39" t="s">
        <v>34</v>
      </c>
      <c r="B218" s="85">
        <f>B477</f>
        <v>29088681</v>
      </c>
      <c r="C218" s="85">
        <f>C477</f>
        <v>41265000</v>
      </c>
      <c r="D218" s="85">
        <f>D477</f>
        <v>39553000</v>
      </c>
      <c r="E218" s="85">
        <f>E477</f>
        <v>44319000</v>
      </c>
    </row>
    <row r="219" spans="1:5" s="37" customFormat="1" ht="12.75">
      <c r="A219" s="41"/>
      <c r="B219" s="85"/>
      <c r="C219" s="85"/>
      <c r="D219" s="85"/>
      <c r="E219" s="85"/>
    </row>
    <row r="220" spans="1:5" s="37" customFormat="1" ht="12.75">
      <c r="A220" s="39" t="s">
        <v>468</v>
      </c>
      <c r="B220" s="85"/>
      <c r="C220" s="85"/>
      <c r="D220" s="85"/>
      <c r="E220" s="85"/>
    </row>
    <row r="221" spans="1:5" s="37" customFormat="1" ht="12.75">
      <c r="A221" s="39" t="s">
        <v>35</v>
      </c>
      <c r="B221" s="85">
        <f>B566</f>
        <v>4905632</v>
      </c>
      <c r="C221" s="85">
        <f>C566</f>
        <v>5436500</v>
      </c>
      <c r="D221" s="85">
        <f>D566</f>
        <v>4868500</v>
      </c>
      <c r="E221" s="85">
        <f>E566</f>
        <v>5654000</v>
      </c>
    </row>
    <row r="222" spans="1:5" s="37" customFormat="1" ht="12.75">
      <c r="A222" s="41"/>
      <c r="B222" s="85"/>
      <c r="C222" s="85"/>
      <c r="D222" s="85"/>
      <c r="E222" s="85"/>
    </row>
    <row r="223" spans="1:5" s="37" customFormat="1" ht="12.75">
      <c r="A223" s="39" t="s">
        <v>36</v>
      </c>
      <c r="B223" s="85">
        <f>B673</f>
        <v>3632748</v>
      </c>
      <c r="C223" s="85">
        <f>C673</f>
        <v>5679500</v>
      </c>
      <c r="D223" s="85">
        <f>D673</f>
        <v>4130000</v>
      </c>
      <c r="E223" s="85">
        <f>E673</f>
        <v>5015000</v>
      </c>
    </row>
    <row r="224" spans="1:5" s="37" customFormat="1" ht="12.75">
      <c r="A224" s="41"/>
      <c r="B224" s="85"/>
      <c r="C224" s="85"/>
      <c r="D224" s="85"/>
      <c r="E224" s="85"/>
    </row>
    <row r="225" spans="1:5" s="37" customFormat="1" ht="12.75">
      <c r="A225" s="39" t="s">
        <v>37</v>
      </c>
      <c r="B225" s="85">
        <f>B800</f>
        <v>2645297</v>
      </c>
      <c r="C225" s="85">
        <f>C800</f>
        <v>7094000</v>
      </c>
      <c r="D225" s="85">
        <f>D800</f>
        <v>3627000</v>
      </c>
      <c r="E225" s="85">
        <f>E800</f>
        <v>4095000</v>
      </c>
    </row>
    <row r="226" spans="1:5" s="37" customFormat="1" ht="12.75">
      <c r="A226" s="41"/>
      <c r="B226" s="84"/>
      <c r="C226" s="84"/>
      <c r="D226" s="84"/>
      <c r="E226" s="84"/>
    </row>
    <row r="227" spans="1:5" s="37" customFormat="1" ht="12.75">
      <c r="A227" s="39" t="s">
        <v>372</v>
      </c>
      <c r="B227" s="85">
        <f>B890</f>
        <v>1410915</v>
      </c>
      <c r="C227" s="85">
        <f>C890</f>
        <v>3652000</v>
      </c>
      <c r="D227" s="85">
        <f>D890</f>
        <v>2488000</v>
      </c>
      <c r="E227" s="85">
        <f>E890</f>
        <v>2944000</v>
      </c>
    </row>
    <row r="228" spans="1:5" s="37" customFormat="1" ht="12.75">
      <c r="A228" s="41"/>
      <c r="B228" s="84"/>
      <c r="C228" s="84"/>
      <c r="D228" s="84"/>
      <c r="E228" s="84"/>
    </row>
    <row r="229" spans="1:5" s="37" customFormat="1" ht="12.75">
      <c r="A229" s="113" t="s">
        <v>38</v>
      </c>
      <c r="B229" s="85">
        <f>B215+B218+B221+B223+B225</f>
        <v>82736378</v>
      </c>
      <c r="C229" s="85">
        <f>C215+C218+C221+C223+C225</f>
        <v>97250000</v>
      </c>
      <c r="D229" s="85">
        <f>D215+D218+D221+D223+D225</f>
        <v>101038500</v>
      </c>
      <c r="E229" s="85">
        <f>E215+E218+E221+E223+E225+E227</f>
        <v>115945500</v>
      </c>
    </row>
    <row r="230" spans="1:6" s="37" customFormat="1" ht="12.75">
      <c r="A230" s="20"/>
      <c r="B230" s="10"/>
      <c r="C230" s="10"/>
      <c r="D230" s="10"/>
      <c r="E230" s="10"/>
      <c r="F230" s="112"/>
    </row>
    <row r="231" spans="1:6" s="37" customFormat="1" ht="12.75">
      <c r="A231" s="10"/>
      <c r="B231" s="10"/>
      <c r="C231" s="10"/>
      <c r="D231" s="10"/>
      <c r="E231" s="10"/>
      <c r="F231" s="112"/>
    </row>
    <row r="232" spans="1:6" s="37" customFormat="1" ht="12.75">
      <c r="A232" s="10"/>
      <c r="B232" s="10"/>
      <c r="C232" s="10"/>
      <c r="D232" s="10"/>
      <c r="E232" s="10"/>
      <c r="F232" s="112"/>
    </row>
    <row r="233" spans="1:6" s="37" customFormat="1" ht="12.75">
      <c r="A233" s="10"/>
      <c r="B233" s="10"/>
      <c r="C233" s="10"/>
      <c r="D233" s="10"/>
      <c r="E233" s="10"/>
      <c r="F233" s="112"/>
    </row>
    <row r="234" spans="1:6" s="37" customFormat="1" ht="12.75">
      <c r="A234" s="10"/>
      <c r="B234" s="10"/>
      <c r="C234" s="10"/>
      <c r="D234" s="10"/>
      <c r="E234" s="10"/>
      <c r="F234" s="112"/>
    </row>
    <row r="235" spans="1:6" s="37" customFormat="1" ht="12.75">
      <c r="A235" s="10"/>
      <c r="B235" s="10"/>
      <c r="C235" s="10"/>
      <c r="D235" s="10"/>
      <c r="E235" s="10"/>
      <c r="F235" s="112"/>
    </row>
    <row r="236" spans="1:6" s="37" customFormat="1" ht="12.75">
      <c r="A236" s="10"/>
      <c r="B236" s="10"/>
      <c r="C236" s="10"/>
      <c r="D236" s="10"/>
      <c r="E236" s="10"/>
      <c r="F236" s="112"/>
    </row>
    <row r="237" spans="1:6" s="37" customFormat="1" ht="12.75">
      <c r="A237" s="10"/>
      <c r="B237" s="10"/>
      <c r="C237" s="10"/>
      <c r="D237" s="10"/>
      <c r="E237" s="10"/>
      <c r="F237" s="112"/>
    </row>
    <row r="238" spans="1:6" s="37" customFormat="1" ht="12.75">
      <c r="A238" s="10"/>
      <c r="B238" s="10"/>
      <c r="C238" s="10"/>
      <c r="D238" s="10"/>
      <c r="E238" s="10"/>
      <c r="F238" s="112"/>
    </row>
    <row r="239" spans="1:6" s="37" customFormat="1" ht="12.75">
      <c r="A239" s="10"/>
      <c r="B239" s="10"/>
      <c r="C239" s="10"/>
      <c r="D239" s="10"/>
      <c r="E239" s="10"/>
      <c r="F239" s="112"/>
    </row>
    <row r="240" spans="1:6" s="37" customFormat="1" ht="12.75">
      <c r="A240" s="10"/>
      <c r="B240" s="10"/>
      <c r="C240" s="10"/>
      <c r="D240" s="10"/>
      <c r="E240" s="10"/>
      <c r="F240" s="112"/>
    </row>
    <row r="241" spans="1:6" s="37" customFormat="1" ht="12.75">
      <c r="A241" s="10"/>
      <c r="B241" s="10"/>
      <c r="C241" s="10"/>
      <c r="D241" s="10"/>
      <c r="E241" s="10"/>
      <c r="F241" s="112"/>
    </row>
    <row r="242" spans="1:6" s="37" customFormat="1" ht="12.75">
      <c r="A242" s="10"/>
      <c r="B242" s="10"/>
      <c r="C242" s="10"/>
      <c r="D242" s="10"/>
      <c r="E242" s="10"/>
      <c r="F242" s="112"/>
    </row>
    <row r="243" spans="1:6" s="37" customFormat="1" ht="12.75">
      <c r="A243" s="10"/>
      <c r="B243" s="10"/>
      <c r="C243" s="10"/>
      <c r="D243" s="10"/>
      <c r="E243" s="10"/>
      <c r="F243" s="112"/>
    </row>
    <row r="244" spans="1:6" s="37" customFormat="1" ht="12.75">
      <c r="A244" s="10"/>
      <c r="B244" s="10"/>
      <c r="C244" s="10"/>
      <c r="D244" s="10"/>
      <c r="E244" s="10"/>
      <c r="F244" s="112"/>
    </row>
    <row r="245" spans="1:6" s="37" customFormat="1" ht="12.75">
      <c r="A245" s="10"/>
      <c r="B245" s="10"/>
      <c r="C245" s="10"/>
      <c r="D245" s="10"/>
      <c r="E245" s="10"/>
      <c r="F245" s="112"/>
    </row>
    <row r="246" spans="1:6" s="31" customFormat="1" ht="12.75">
      <c r="A246" s="10"/>
      <c r="B246" s="10"/>
      <c r="C246" s="10"/>
      <c r="D246" s="10"/>
      <c r="E246" s="10"/>
      <c r="F246" s="33"/>
    </row>
    <row r="247" spans="1:5" s="31" customFormat="1" ht="12.75">
      <c r="A247" s="33"/>
      <c r="B247" s="33"/>
      <c r="C247" s="33"/>
      <c r="D247" s="33"/>
      <c r="E247" s="33"/>
    </row>
    <row r="248" spans="1:5" s="31" customFormat="1" ht="12.75">
      <c r="A248" s="33"/>
      <c r="B248" s="33"/>
      <c r="C248" s="33"/>
      <c r="D248" s="33"/>
      <c r="E248" s="33"/>
    </row>
    <row r="249" spans="1:5" s="31" customFormat="1" ht="12.75">
      <c r="A249" s="33"/>
      <c r="B249" s="33"/>
      <c r="C249" s="33"/>
      <c r="D249" s="33"/>
      <c r="E249" s="33"/>
    </row>
    <row r="250" spans="1:5" s="31" customFormat="1" ht="12.75">
      <c r="A250" s="33"/>
      <c r="B250" s="33"/>
      <c r="C250" s="33"/>
      <c r="D250" s="33"/>
      <c r="E250" s="33"/>
    </row>
    <row r="251" spans="1:5" s="31" customFormat="1" ht="12.75">
      <c r="A251" s="33"/>
      <c r="B251" s="33"/>
      <c r="C251" s="33"/>
      <c r="D251" s="33"/>
      <c r="E251" s="33"/>
    </row>
    <row r="252" spans="1:5" s="31" customFormat="1" ht="12.75">
      <c r="A252" s="33"/>
      <c r="B252" s="33"/>
      <c r="C252" s="33"/>
      <c r="D252" s="33"/>
      <c r="E252" s="33"/>
    </row>
    <row r="253" spans="1:5" s="31" customFormat="1" ht="12.75">
      <c r="A253" s="33"/>
      <c r="B253" s="33"/>
      <c r="C253" s="33"/>
      <c r="D253" s="33"/>
      <c r="E253" s="33"/>
    </row>
    <row r="254" spans="1:5" s="31" customFormat="1" ht="12.75">
      <c r="A254" s="33"/>
      <c r="B254" s="33"/>
      <c r="C254" s="33"/>
      <c r="D254" s="33"/>
      <c r="E254" s="33"/>
    </row>
    <row r="255" spans="1:5" s="31" customFormat="1" ht="12.75">
      <c r="A255" s="33"/>
      <c r="B255" s="33"/>
      <c r="C255" s="33"/>
      <c r="D255" s="33"/>
      <c r="E255" s="33"/>
    </row>
    <row r="256" spans="1:5" s="31" customFormat="1" ht="12.75">
      <c r="A256" s="33"/>
      <c r="B256" s="33"/>
      <c r="C256" s="33"/>
      <c r="D256" s="33"/>
      <c r="E256" s="33"/>
    </row>
    <row r="257" spans="1:5" s="31" customFormat="1" ht="12.75">
      <c r="A257" s="33"/>
      <c r="B257" s="33"/>
      <c r="C257" s="33"/>
      <c r="D257" s="33"/>
      <c r="E257" s="33"/>
    </row>
    <row r="258" spans="1:5" s="31" customFormat="1" ht="12.75">
      <c r="A258" s="33"/>
      <c r="B258" s="33"/>
      <c r="C258" s="33"/>
      <c r="D258" s="33"/>
      <c r="E258" s="33"/>
    </row>
    <row r="259" spans="1:5" s="31" customFormat="1" ht="12.75">
      <c r="A259" s="33"/>
      <c r="B259" s="33"/>
      <c r="C259" s="33"/>
      <c r="D259" s="33"/>
      <c r="E259" s="33"/>
    </row>
    <row r="260" spans="1:5" s="31" customFormat="1" ht="12.75">
      <c r="A260" s="33"/>
      <c r="B260" s="33"/>
      <c r="C260" s="33"/>
      <c r="D260" s="33"/>
      <c r="E260" s="33"/>
    </row>
    <row r="261" spans="1:5" s="31" customFormat="1" ht="12.75">
      <c r="A261" s="33"/>
      <c r="B261" s="33"/>
      <c r="C261" s="33"/>
      <c r="D261" s="33"/>
      <c r="E261" s="33"/>
    </row>
    <row r="262" spans="1:5" s="31" customFormat="1" ht="15.75">
      <c r="A262" s="188" t="s">
        <v>319</v>
      </c>
      <c r="B262" s="189"/>
      <c r="C262" s="189"/>
      <c r="D262" s="189"/>
      <c r="E262" s="190"/>
    </row>
    <row r="263" spans="1:5" s="31" customFormat="1" ht="14.25">
      <c r="A263" s="157" t="s">
        <v>30</v>
      </c>
      <c r="B263" s="158"/>
      <c r="C263" s="158"/>
      <c r="D263" s="158"/>
      <c r="E263" s="159"/>
    </row>
    <row r="264" spans="1:5" s="31" customFormat="1" ht="14.25">
      <c r="A264" s="157" t="s">
        <v>341</v>
      </c>
      <c r="B264" s="158"/>
      <c r="C264" s="158"/>
      <c r="D264" s="158"/>
      <c r="E264" s="159"/>
    </row>
    <row r="265" spans="1:5" s="31" customFormat="1" ht="14.25">
      <c r="A265" s="87"/>
      <c r="B265" s="88"/>
      <c r="C265" s="88"/>
      <c r="D265" s="88"/>
      <c r="E265" s="89"/>
    </row>
    <row r="266" spans="1:5" s="31" customFormat="1" ht="14.25">
      <c r="A266" s="160" t="s">
        <v>516</v>
      </c>
      <c r="B266" s="161"/>
      <c r="C266" s="161"/>
      <c r="D266" s="161"/>
      <c r="E266" s="162"/>
    </row>
    <row r="267" spans="1:5" s="31" customFormat="1" ht="14.25">
      <c r="A267" s="90"/>
      <c r="B267" s="91"/>
      <c r="C267" s="91"/>
      <c r="D267" s="91"/>
      <c r="E267" s="92"/>
    </row>
    <row r="268" spans="1:5" s="31" customFormat="1" ht="42.75">
      <c r="A268" s="38" t="s">
        <v>146</v>
      </c>
      <c r="B268" s="38" t="s">
        <v>475</v>
      </c>
      <c r="C268" s="38" t="s">
        <v>452</v>
      </c>
      <c r="D268" s="38" t="s">
        <v>476</v>
      </c>
      <c r="E268" s="38" t="s">
        <v>477</v>
      </c>
    </row>
    <row r="269" spans="1:5" s="31" customFormat="1" ht="12.75">
      <c r="A269" s="39" t="s">
        <v>147</v>
      </c>
      <c r="B269" s="41"/>
      <c r="C269" s="41"/>
      <c r="D269" s="41"/>
      <c r="E269" s="41"/>
    </row>
    <row r="270" spans="1:5" s="31" customFormat="1" ht="12.75">
      <c r="A270" s="39" t="s">
        <v>148</v>
      </c>
      <c r="B270" s="41"/>
      <c r="C270" s="41"/>
      <c r="D270" s="41"/>
      <c r="E270" s="41"/>
    </row>
    <row r="271" spans="1:5" s="31" customFormat="1" ht="12.75">
      <c r="A271" s="41" t="s">
        <v>149</v>
      </c>
      <c r="B271" s="84">
        <v>8725773</v>
      </c>
      <c r="C271" s="84">
        <v>9500000</v>
      </c>
      <c r="D271" s="84">
        <v>12100000</v>
      </c>
      <c r="E271" s="84">
        <v>13000000</v>
      </c>
    </row>
    <row r="272" spans="1:5" s="31" customFormat="1" ht="12.75">
      <c r="A272" s="41" t="s">
        <v>181</v>
      </c>
      <c r="B272" s="84">
        <v>8155743</v>
      </c>
      <c r="C272" s="84">
        <v>6500000</v>
      </c>
      <c r="D272" s="84">
        <v>9000000</v>
      </c>
      <c r="E272" s="84">
        <v>10000000</v>
      </c>
    </row>
    <row r="273" spans="1:5" s="31" customFormat="1" ht="12.75">
      <c r="A273" s="41" t="s">
        <v>182</v>
      </c>
      <c r="B273" s="84">
        <v>707724</v>
      </c>
      <c r="C273" s="84">
        <v>1000000</v>
      </c>
      <c r="D273" s="84">
        <v>1050000</v>
      </c>
      <c r="E273" s="84">
        <v>1250000</v>
      </c>
    </row>
    <row r="274" spans="1:5" s="31" customFormat="1" ht="12.75">
      <c r="A274" s="45" t="s">
        <v>183</v>
      </c>
      <c r="B274" s="85">
        <f>B271+B272+B273</f>
        <v>17589240</v>
      </c>
      <c r="C274" s="85">
        <f>C271+C272+C273</f>
        <v>17000000</v>
      </c>
      <c r="D274" s="85">
        <f>D271+D272+D273</f>
        <v>22150000</v>
      </c>
      <c r="E274" s="85">
        <f>E271+E272+E273</f>
        <v>24250000</v>
      </c>
    </row>
    <row r="275" spans="1:5" s="31" customFormat="1" ht="12.75">
      <c r="A275" s="41"/>
      <c r="B275" s="84"/>
      <c r="C275" s="84"/>
      <c r="D275" s="84"/>
      <c r="E275" s="84"/>
    </row>
    <row r="276" spans="1:5" s="31" customFormat="1" ht="12.75">
      <c r="A276" s="39" t="s">
        <v>184</v>
      </c>
      <c r="B276" s="84"/>
      <c r="C276" s="84"/>
      <c r="D276" s="84"/>
      <c r="E276" s="84"/>
    </row>
    <row r="277" spans="1:5" s="31" customFormat="1" ht="12.75">
      <c r="A277" s="41" t="s">
        <v>152</v>
      </c>
      <c r="B277" s="84">
        <v>229987</v>
      </c>
      <c r="C277" s="84">
        <v>300000</v>
      </c>
      <c r="D277" s="84">
        <v>475000</v>
      </c>
      <c r="E277" s="84">
        <v>550000</v>
      </c>
    </row>
    <row r="278" spans="1:5" s="31" customFormat="1" ht="12.75">
      <c r="A278" s="41" t="s">
        <v>153</v>
      </c>
      <c r="B278" s="84">
        <v>9783169</v>
      </c>
      <c r="C278" s="84">
        <v>7200000</v>
      </c>
      <c r="D278" s="84">
        <v>11500000</v>
      </c>
      <c r="E278" s="84">
        <v>12500000</v>
      </c>
    </row>
    <row r="279" spans="1:5" s="31" customFormat="1" ht="12.75">
      <c r="A279" s="41" t="s">
        <v>154</v>
      </c>
      <c r="B279" s="84">
        <v>7589956</v>
      </c>
      <c r="C279" s="84">
        <v>3300000</v>
      </c>
      <c r="D279" s="84">
        <v>6500000</v>
      </c>
      <c r="E279" s="84">
        <v>7200000</v>
      </c>
    </row>
    <row r="280" spans="1:5" s="31" customFormat="1" ht="12.75">
      <c r="A280" s="41" t="s">
        <v>155</v>
      </c>
      <c r="B280" s="84">
        <v>1432572</v>
      </c>
      <c r="C280" s="84">
        <v>1300000</v>
      </c>
      <c r="D280" s="84">
        <v>1650000</v>
      </c>
      <c r="E280" s="84">
        <v>1800000</v>
      </c>
    </row>
    <row r="281" spans="1:5" s="31" customFormat="1" ht="12.75">
      <c r="A281" s="41" t="s">
        <v>185</v>
      </c>
      <c r="B281" s="84">
        <v>446688</v>
      </c>
      <c r="C281" s="84">
        <v>250000</v>
      </c>
      <c r="D281" s="84">
        <v>40000</v>
      </c>
      <c r="E281" s="84">
        <v>50000</v>
      </c>
    </row>
    <row r="282" spans="1:5" s="31" customFormat="1" ht="12.75">
      <c r="A282" s="45" t="s">
        <v>105</v>
      </c>
      <c r="B282" s="85">
        <f>B277+B278+B279+B280+B281</f>
        <v>19482372</v>
      </c>
      <c r="C282" s="85">
        <f>C277+C278+C279+C280+C281</f>
        <v>12350000</v>
      </c>
      <c r="D282" s="85">
        <f>D277+D278+D279+D280+D281</f>
        <v>20165000</v>
      </c>
      <c r="E282" s="85">
        <f>E277+E278+E279+E280+E281</f>
        <v>22100000</v>
      </c>
    </row>
    <row r="283" spans="1:5" s="31" customFormat="1" ht="12.75">
      <c r="A283" s="41" t="s">
        <v>157</v>
      </c>
      <c r="B283" s="84">
        <v>513687</v>
      </c>
      <c r="C283" s="84">
        <v>1200000</v>
      </c>
      <c r="D283" s="84">
        <v>600000</v>
      </c>
      <c r="E283" s="84">
        <v>800000</v>
      </c>
    </row>
    <row r="284" spans="1:5" s="31" customFormat="1" ht="12.75">
      <c r="A284" s="41" t="s">
        <v>158</v>
      </c>
      <c r="B284" s="84">
        <v>293429</v>
      </c>
      <c r="C284" s="84">
        <v>400000</v>
      </c>
      <c r="D284" s="84">
        <v>150000</v>
      </c>
      <c r="E284" s="84">
        <v>250000</v>
      </c>
    </row>
    <row r="285" spans="1:5" s="31" customFormat="1" ht="12.75">
      <c r="A285" s="41" t="s">
        <v>159</v>
      </c>
      <c r="B285" s="84">
        <v>0</v>
      </c>
      <c r="C285" s="84">
        <v>500000</v>
      </c>
      <c r="D285" s="84">
        <v>0</v>
      </c>
      <c r="E285" s="84">
        <v>200000</v>
      </c>
    </row>
    <row r="286" spans="1:5" s="31" customFormat="1" ht="12.75">
      <c r="A286" s="41" t="s">
        <v>39</v>
      </c>
      <c r="B286" s="84">
        <v>0</v>
      </c>
      <c r="C286" s="84">
        <v>0</v>
      </c>
      <c r="D286" s="84">
        <v>0</v>
      </c>
      <c r="E286" s="84">
        <v>0</v>
      </c>
    </row>
    <row r="287" spans="1:5" s="31" customFormat="1" ht="12.75">
      <c r="A287" s="45" t="s">
        <v>106</v>
      </c>
      <c r="B287" s="85">
        <f>B274+B282+B283+B284+B285+B286</f>
        <v>37878728</v>
      </c>
      <c r="C287" s="85">
        <f>C274+C282+C283+C284+C285+C286</f>
        <v>31450000</v>
      </c>
      <c r="D287" s="85">
        <f>D274+D282+D283+D284+D285+D286</f>
        <v>43065000</v>
      </c>
      <c r="E287" s="85">
        <f>E274+E282+E283+E284+E285+E286</f>
        <v>47600000</v>
      </c>
    </row>
    <row r="288" spans="1:5" s="31" customFormat="1" ht="12.75">
      <c r="A288" s="39" t="s">
        <v>160</v>
      </c>
      <c r="B288" s="84"/>
      <c r="C288" s="84"/>
      <c r="D288" s="84"/>
      <c r="E288" s="84"/>
    </row>
    <row r="289" spans="1:5" s="31" customFormat="1" ht="12.75">
      <c r="A289" s="39" t="s">
        <v>161</v>
      </c>
      <c r="B289" s="84"/>
      <c r="C289" s="84"/>
      <c r="D289" s="84"/>
      <c r="E289" s="84"/>
    </row>
    <row r="290" spans="1:5" s="31" customFormat="1" ht="12.75">
      <c r="A290" s="41" t="s">
        <v>186</v>
      </c>
      <c r="B290" s="84">
        <v>125982</v>
      </c>
      <c r="C290" s="84">
        <v>500000</v>
      </c>
      <c r="D290" s="84">
        <v>250000</v>
      </c>
      <c r="E290" s="84">
        <v>300000</v>
      </c>
    </row>
    <row r="291" spans="1:5" s="31" customFormat="1" ht="12.75">
      <c r="A291" s="49" t="s">
        <v>342</v>
      </c>
      <c r="B291" s="96">
        <v>712037</v>
      </c>
      <c r="C291" s="96">
        <v>600000</v>
      </c>
      <c r="D291" s="96">
        <v>580000</v>
      </c>
      <c r="E291" s="96">
        <v>600000</v>
      </c>
    </row>
    <row r="292" spans="1:5" s="31" customFormat="1" ht="12.75">
      <c r="A292" s="41" t="s">
        <v>343</v>
      </c>
      <c r="B292" s="84">
        <v>32855</v>
      </c>
      <c r="C292" s="84">
        <v>50000</v>
      </c>
      <c r="D292" s="84">
        <v>48000</v>
      </c>
      <c r="E292" s="84">
        <v>50000</v>
      </c>
    </row>
    <row r="293" spans="1:5" s="31" customFormat="1" ht="12.75">
      <c r="A293" s="41" t="s">
        <v>344</v>
      </c>
      <c r="B293" s="84"/>
      <c r="C293" s="84"/>
      <c r="D293" s="84"/>
      <c r="E293" s="84"/>
    </row>
    <row r="294" spans="1:5" s="31" customFormat="1" ht="12.75">
      <c r="A294" s="39" t="s">
        <v>164</v>
      </c>
      <c r="B294" s="84"/>
      <c r="C294" s="84"/>
      <c r="D294" s="84"/>
      <c r="E294" s="84"/>
    </row>
    <row r="295" spans="1:5" s="31" customFormat="1" ht="12.75">
      <c r="A295" s="41" t="s">
        <v>165</v>
      </c>
      <c r="B295" s="84">
        <v>90578</v>
      </c>
      <c r="C295" s="84">
        <v>100000</v>
      </c>
      <c r="D295" s="84">
        <v>130000</v>
      </c>
      <c r="E295" s="84">
        <v>150000</v>
      </c>
    </row>
    <row r="296" spans="1:5" s="31" customFormat="1" ht="12.75">
      <c r="A296" s="41" t="s">
        <v>167</v>
      </c>
      <c r="B296" s="84">
        <v>24966</v>
      </c>
      <c r="C296" s="84">
        <v>25000</v>
      </c>
      <c r="D296" s="84">
        <v>23000</v>
      </c>
      <c r="E296" s="84">
        <v>25000</v>
      </c>
    </row>
    <row r="297" spans="1:5" s="31" customFormat="1" ht="12.75">
      <c r="A297" s="41" t="s">
        <v>168</v>
      </c>
      <c r="B297" s="84">
        <v>146710</v>
      </c>
      <c r="C297" s="84">
        <v>100000</v>
      </c>
      <c r="D297" s="84">
        <v>95000</v>
      </c>
      <c r="E297" s="84">
        <v>100000</v>
      </c>
    </row>
    <row r="298" spans="1:5" s="31" customFormat="1" ht="12.75">
      <c r="A298" s="41" t="s">
        <v>169</v>
      </c>
      <c r="B298" s="84">
        <v>896</v>
      </c>
      <c r="C298" s="84">
        <v>40000</v>
      </c>
      <c r="D298" s="84">
        <v>25000</v>
      </c>
      <c r="E298" s="84">
        <v>30000</v>
      </c>
    </row>
    <row r="299" spans="1:5" s="31" customFormat="1" ht="12.75">
      <c r="A299" s="41" t="s">
        <v>170</v>
      </c>
      <c r="B299" s="84">
        <v>0</v>
      </c>
      <c r="C299" s="84">
        <v>10000</v>
      </c>
      <c r="D299" s="84">
        <v>0</v>
      </c>
      <c r="E299" s="84">
        <v>0</v>
      </c>
    </row>
    <row r="300" spans="1:5" s="31" customFormat="1" ht="12.75">
      <c r="A300" s="41" t="s">
        <v>171</v>
      </c>
      <c r="B300" s="84">
        <v>9508</v>
      </c>
      <c r="C300" s="84">
        <v>30000</v>
      </c>
      <c r="D300" s="84">
        <v>25000</v>
      </c>
      <c r="E300" s="84">
        <v>30000</v>
      </c>
    </row>
    <row r="301" spans="1:5" s="31" customFormat="1" ht="12.75">
      <c r="A301" s="41" t="s">
        <v>172</v>
      </c>
      <c r="B301" s="84">
        <v>14686</v>
      </c>
      <c r="C301" s="84">
        <v>15000</v>
      </c>
      <c r="D301" s="84">
        <v>10000</v>
      </c>
      <c r="E301" s="84">
        <v>12000</v>
      </c>
    </row>
    <row r="302" spans="1:5" s="31" customFormat="1" ht="12.75">
      <c r="A302" s="41" t="s">
        <v>188</v>
      </c>
      <c r="B302" s="84">
        <v>150751</v>
      </c>
      <c r="C302" s="84">
        <v>200000</v>
      </c>
      <c r="D302" s="84">
        <v>200000</v>
      </c>
      <c r="E302" s="84">
        <v>0</v>
      </c>
    </row>
    <row r="303" spans="1:5" s="31" customFormat="1" ht="12.75">
      <c r="A303" s="41" t="s">
        <v>321</v>
      </c>
      <c r="B303" s="84">
        <v>9988</v>
      </c>
      <c r="C303" s="84">
        <v>20000</v>
      </c>
      <c r="D303" s="84">
        <v>15000</v>
      </c>
      <c r="E303" s="84">
        <v>10000</v>
      </c>
    </row>
    <row r="304" spans="1:5" s="31" customFormat="1" ht="12.75">
      <c r="A304" s="39" t="s">
        <v>173</v>
      </c>
      <c r="B304" s="84"/>
      <c r="C304" s="84"/>
      <c r="D304" s="84"/>
      <c r="E304" s="84"/>
    </row>
    <row r="305" spans="1:5" s="31" customFormat="1" ht="12.75">
      <c r="A305" s="41" t="s">
        <v>174</v>
      </c>
      <c r="B305" s="84">
        <v>154485</v>
      </c>
      <c r="C305" s="84">
        <v>180000</v>
      </c>
      <c r="D305" s="84">
        <v>150000</v>
      </c>
      <c r="E305" s="84">
        <v>160000</v>
      </c>
    </row>
    <row r="306" spans="1:5" s="31" customFormat="1" ht="12.75">
      <c r="A306" s="41" t="s">
        <v>175</v>
      </c>
      <c r="B306" s="84">
        <v>695727</v>
      </c>
      <c r="C306" s="84">
        <v>500000</v>
      </c>
      <c r="D306" s="84">
        <v>450000</v>
      </c>
      <c r="E306" s="84">
        <v>500000</v>
      </c>
    </row>
    <row r="307" spans="1:5" s="31" customFormat="1" ht="12.75">
      <c r="A307" s="41" t="s">
        <v>176</v>
      </c>
      <c r="B307" s="84">
        <v>23425</v>
      </c>
      <c r="C307" s="84">
        <v>40000</v>
      </c>
      <c r="D307" s="84">
        <v>20000</v>
      </c>
      <c r="E307" s="84">
        <v>25000</v>
      </c>
    </row>
    <row r="308" spans="1:5" s="31" customFormat="1" ht="12.75">
      <c r="A308" s="114" t="s">
        <v>177</v>
      </c>
      <c r="B308" s="84">
        <v>99951</v>
      </c>
      <c r="C308" s="84">
        <v>100000</v>
      </c>
      <c r="D308" s="84">
        <v>100000</v>
      </c>
      <c r="E308" s="84">
        <v>110000</v>
      </c>
    </row>
    <row r="309" spans="1:5" s="31" customFormat="1" ht="12.75">
      <c r="A309" s="115"/>
      <c r="B309" s="33"/>
      <c r="C309" s="95">
        <f>SUM(C290:C308)</f>
        <v>2510000</v>
      </c>
      <c r="D309" s="95">
        <f>SUM(D290:D308)</f>
        <v>2121000</v>
      </c>
      <c r="E309" s="95">
        <f>SUM(E290:E308)</f>
        <v>2102000</v>
      </c>
    </row>
    <row r="310" spans="1:6" s="31" customFormat="1" ht="12.75">
      <c r="A310" s="33"/>
      <c r="B310" s="33"/>
      <c r="C310" s="33"/>
      <c r="D310" s="33"/>
      <c r="E310" s="33"/>
      <c r="F310" s="33"/>
    </row>
    <row r="311" spans="1:5" s="31" customFormat="1" ht="12.75">
      <c r="A311" s="33"/>
      <c r="B311" s="33"/>
      <c r="C311" s="33"/>
      <c r="D311" s="33"/>
      <c r="E311" s="33"/>
    </row>
    <row r="312" spans="1:5" s="31" customFormat="1" ht="12.75">
      <c r="A312" s="33"/>
      <c r="B312" s="33"/>
      <c r="C312" s="33"/>
      <c r="D312" s="33"/>
      <c r="E312" s="33"/>
    </row>
    <row r="313" spans="1:5" s="31" customFormat="1" ht="12.75">
      <c r="A313" s="33"/>
      <c r="B313" s="33"/>
      <c r="C313" s="33"/>
      <c r="D313" s="33"/>
      <c r="E313" s="33"/>
    </row>
    <row r="314" spans="1:5" s="31" customFormat="1" ht="12.75">
      <c r="A314" s="33"/>
      <c r="B314" s="33"/>
      <c r="C314" s="33"/>
      <c r="D314" s="33"/>
      <c r="E314" s="33"/>
    </row>
    <row r="315" spans="1:5" s="31" customFormat="1" ht="14.25">
      <c r="A315" s="163" t="s">
        <v>319</v>
      </c>
      <c r="B315" s="164"/>
      <c r="C315" s="164"/>
      <c r="D315" s="164"/>
      <c r="E315" s="165"/>
    </row>
    <row r="316" spans="1:5" s="31" customFormat="1" ht="14.25">
      <c r="A316" s="157" t="s">
        <v>30</v>
      </c>
      <c r="B316" s="158"/>
      <c r="C316" s="158"/>
      <c r="D316" s="158"/>
      <c r="E316" s="159"/>
    </row>
    <row r="317" spans="1:5" s="31" customFormat="1" ht="14.25">
      <c r="A317" s="157" t="s">
        <v>341</v>
      </c>
      <c r="B317" s="158"/>
      <c r="C317" s="158"/>
      <c r="D317" s="158"/>
      <c r="E317" s="159"/>
    </row>
    <row r="318" spans="1:5" s="31" customFormat="1" ht="14.25">
      <c r="A318" s="160" t="s">
        <v>516</v>
      </c>
      <c r="B318" s="161"/>
      <c r="C318" s="161"/>
      <c r="D318" s="161"/>
      <c r="E318" s="162"/>
    </row>
    <row r="319" spans="1:5" s="31" customFormat="1" ht="42.75">
      <c r="A319" s="38" t="s">
        <v>146</v>
      </c>
      <c r="B319" s="38" t="s">
        <v>475</v>
      </c>
      <c r="C319" s="38" t="s">
        <v>452</v>
      </c>
      <c r="D319" s="38" t="s">
        <v>476</v>
      </c>
      <c r="E319" s="38" t="s">
        <v>477</v>
      </c>
    </row>
    <row r="320" spans="1:5" s="31" customFormat="1" ht="14.25">
      <c r="A320" s="98" t="s">
        <v>483</v>
      </c>
      <c r="B320" s="38"/>
      <c r="C320" s="99">
        <f>C309</f>
        <v>2510000</v>
      </c>
      <c r="D320" s="99">
        <f>D309</f>
        <v>2121000</v>
      </c>
      <c r="E320" s="99">
        <f>E309</f>
        <v>2102000</v>
      </c>
    </row>
    <row r="321" spans="1:5" s="31" customFormat="1" ht="12" customHeight="1">
      <c r="A321" s="39" t="s">
        <v>107</v>
      </c>
      <c r="B321" s="41"/>
      <c r="C321" s="41"/>
      <c r="D321" s="41"/>
      <c r="E321" s="41"/>
    </row>
    <row r="322" spans="1:5" s="31" customFormat="1" ht="12" customHeight="1">
      <c r="A322" s="41" t="s">
        <v>108</v>
      </c>
      <c r="B322" s="84">
        <v>307967</v>
      </c>
      <c r="C322" s="84">
        <v>300000</v>
      </c>
      <c r="D322" s="84">
        <v>280000</v>
      </c>
      <c r="E322" s="84">
        <v>300000</v>
      </c>
    </row>
    <row r="323" spans="1:5" s="31" customFormat="1" ht="12" customHeight="1">
      <c r="A323" s="41" t="s">
        <v>189</v>
      </c>
      <c r="B323" s="84">
        <v>0</v>
      </c>
      <c r="C323" s="84">
        <v>450000</v>
      </c>
      <c r="D323" s="84">
        <v>400000</v>
      </c>
      <c r="E323" s="84">
        <v>400000</v>
      </c>
    </row>
    <row r="324" spans="1:5" s="31" customFormat="1" ht="12" customHeight="1">
      <c r="A324" s="41" t="s">
        <v>190</v>
      </c>
      <c r="B324" s="84">
        <v>199921</v>
      </c>
      <c r="C324" s="84">
        <v>100000</v>
      </c>
      <c r="D324" s="84">
        <v>95000</v>
      </c>
      <c r="E324" s="84">
        <v>100000</v>
      </c>
    </row>
    <row r="325" spans="1:5" s="31" customFormat="1" ht="12" customHeight="1">
      <c r="A325" s="41" t="s">
        <v>460</v>
      </c>
      <c r="B325" s="84">
        <v>0</v>
      </c>
      <c r="C325" s="84">
        <v>1000000</v>
      </c>
      <c r="D325" s="84">
        <v>1000000</v>
      </c>
      <c r="E325" s="84">
        <v>1450000</v>
      </c>
    </row>
    <row r="326" spans="1:5" s="31" customFormat="1" ht="12" customHeight="1">
      <c r="A326" s="48" t="s">
        <v>191</v>
      </c>
      <c r="B326" s="84">
        <v>244433</v>
      </c>
      <c r="C326" s="84">
        <v>250000</v>
      </c>
      <c r="D326" s="84">
        <v>250000</v>
      </c>
      <c r="E326" s="84">
        <v>296500</v>
      </c>
    </row>
    <row r="327" spans="1:5" s="31" customFormat="1" ht="12" customHeight="1">
      <c r="A327" s="39" t="s">
        <v>295</v>
      </c>
      <c r="B327" s="84"/>
      <c r="C327" s="84"/>
      <c r="D327" s="84"/>
      <c r="E327" s="84"/>
    </row>
    <row r="328" spans="1:5" s="31" customFormat="1" ht="12" customHeight="1">
      <c r="A328" s="41" t="s">
        <v>192</v>
      </c>
      <c r="B328" s="84">
        <v>55090</v>
      </c>
      <c r="C328" s="84">
        <v>30000</v>
      </c>
      <c r="D328" s="84">
        <v>25000</v>
      </c>
      <c r="E328" s="84">
        <v>30000</v>
      </c>
    </row>
    <row r="329" spans="1:5" s="31" customFormat="1" ht="12" customHeight="1">
      <c r="A329" s="41" t="s">
        <v>234</v>
      </c>
      <c r="B329" s="84">
        <v>0</v>
      </c>
      <c r="C329" s="84">
        <v>0</v>
      </c>
      <c r="D329" s="84">
        <v>0</v>
      </c>
      <c r="E329" s="84">
        <v>0</v>
      </c>
    </row>
    <row r="330" spans="1:5" s="31" customFormat="1" ht="12" customHeight="1">
      <c r="A330" s="41" t="s">
        <v>193</v>
      </c>
      <c r="B330" s="84">
        <v>0</v>
      </c>
      <c r="C330" s="84">
        <v>0</v>
      </c>
      <c r="D330" s="84">
        <v>0</v>
      </c>
      <c r="E330" s="84">
        <v>0</v>
      </c>
    </row>
    <row r="331" spans="1:5" s="31" customFormat="1" ht="12" customHeight="1">
      <c r="A331" s="41" t="s">
        <v>345</v>
      </c>
      <c r="B331" s="84">
        <v>6460</v>
      </c>
      <c r="C331" s="84">
        <v>10000</v>
      </c>
      <c r="D331" s="84">
        <v>8000</v>
      </c>
      <c r="E331" s="84">
        <v>10000</v>
      </c>
    </row>
    <row r="332" spans="1:5" s="31" customFormat="1" ht="12" customHeight="1">
      <c r="A332" s="39" t="s">
        <v>194</v>
      </c>
      <c r="B332" s="84"/>
      <c r="C332" s="84"/>
      <c r="D332" s="84">
        <v>0</v>
      </c>
      <c r="E332" s="84"/>
    </row>
    <row r="333" spans="1:5" s="31" customFormat="1" ht="12" customHeight="1">
      <c r="A333" s="41" t="s">
        <v>195</v>
      </c>
      <c r="B333" s="84">
        <v>360365</v>
      </c>
      <c r="C333" s="84">
        <v>400000</v>
      </c>
      <c r="D333" s="84">
        <v>400000</v>
      </c>
      <c r="E333" s="84">
        <v>400000</v>
      </c>
    </row>
    <row r="334" spans="1:5" s="31" customFormat="1" ht="12" customHeight="1">
      <c r="A334" s="41" t="s">
        <v>316</v>
      </c>
      <c r="B334" s="84">
        <v>0</v>
      </c>
      <c r="C334" s="84">
        <v>0</v>
      </c>
      <c r="D334" s="84">
        <v>0</v>
      </c>
      <c r="E334" s="84">
        <v>0</v>
      </c>
    </row>
    <row r="335" spans="1:5" s="31" customFormat="1" ht="12" customHeight="1">
      <c r="A335" s="48" t="s">
        <v>0</v>
      </c>
      <c r="B335" s="84">
        <v>39798</v>
      </c>
      <c r="C335" s="84">
        <v>50000</v>
      </c>
      <c r="D335" s="84">
        <v>50000</v>
      </c>
      <c r="E335" s="84">
        <v>50000</v>
      </c>
    </row>
    <row r="336" spans="1:5" s="31" customFormat="1" ht="12" customHeight="1">
      <c r="A336" s="48" t="s">
        <v>79</v>
      </c>
      <c r="B336" s="84">
        <v>0</v>
      </c>
      <c r="C336" s="84">
        <v>0</v>
      </c>
      <c r="D336" s="84">
        <v>0</v>
      </c>
      <c r="E336" s="84">
        <v>0</v>
      </c>
    </row>
    <row r="337" spans="1:5" s="31" customFormat="1" ht="12" customHeight="1">
      <c r="A337" s="41" t="s">
        <v>1</v>
      </c>
      <c r="B337" s="84">
        <v>200786</v>
      </c>
      <c r="C337" s="84">
        <v>250000</v>
      </c>
      <c r="D337" s="84">
        <v>250000</v>
      </c>
      <c r="E337" s="84">
        <v>250000</v>
      </c>
    </row>
    <row r="338" spans="1:5" s="31" customFormat="1" ht="12" customHeight="1">
      <c r="A338" s="41" t="s">
        <v>358</v>
      </c>
      <c r="B338" s="84">
        <v>0</v>
      </c>
      <c r="C338" s="84">
        <v>0</v>
      </c>
      <c r="D338" s="84">
        <v>0</v>
      </c>
      <c r="E338" s="84">
        <v>0</v>
      </c>
    </row>
    <row r="339" spans="1:5" s="31" customFormat="1" ht="12" customHeight="1">
      <c r="A339" s="41" t="s">
        <v>370</v>
      </c>
      <c r="B339" s="84">
        <v>47806</v>
      </c>
      <c r="C339" s="84">
        <v>50000</v>
      </c>
      <c r="D339" s="84">
        <v>21000</v>
      </c>
      <c r="E339" s="84">
        <v>25000</v>
      </c>
    </row>
    <row r="340" spans="1:5" s="31" customFormat="1" ht="12" customHeight="1">
      <c r="A340" s="41" t="s">
        <v>196</v>
      </c>
      <c r="B340" s="84">
        <v>7590</v>
      </c>
      <c r="C340" s="84">
        <v>10000</v>
      </c>
      <c r="D340" s="84">
        <v>9000</v>
      </c>
      <c r="E340" s="84">
        <v>10000</v>
      </c>
    </row>
    <row r="341" spans="1:5" s="31" customFormat="1" ht="12" customHeight="1">
      <c r="A341" s="41" t="s">
        <v>346</v>
      </c>
      <c r="B341" s="84">
        <v>24807</v>
      </c>
      <c r="C341" s="84">
        <v>25000</v>
      </c>
      <c r="D341" s="84">
        <v>24000</v>
      </c>
      <c r="E341" s="84">
        <v>25000</v>
      </c>
    </row>
    <row r="342" spans="1:5" s="31" customFormat="1" ht="12" customHeight="1">
      <c r="A342" s="48" t="s">
        <v>111</v>
      </c>
      <c r="B342" s="84">
        <v>9950</v>
      </c>
      <c r="C342" s="84">
        <v>20000</v>
      </c>
      <c r="D342" s="84">
        <v>19000</v>
      </c>
      <c r="E342" s="84">
        <v>20000</v>
      </c>
    </row>
    <row r="343" spans="1:5" s="31" customFormat="1" ht="12" customHeight="1">
      <c r="A343" s="45" t="s">
        <v>296</v>
      </c>
      <c r="B343" s="85">
        <f>B290+B291+B295+B296+B297+B298+B299+B300+B301+B302+B303+B305+B306+B307+B308+B322+B323+B324+B326+B328+B329+B330+B331+B333+B334+B335+B336+B337+B339+B340+B341+B342+B292</f>
        <v>3797518</v>
      </c>
      <c r="C343" s="85">
        <f>SUM(C320:C342)</f>
        <v>5455000</v>
      </c>
      <c r="D343" s="85">
        <f>SUM(D320:D342)</f>
        <v>4952000</v>
      </c>
      <c r="E343" s="85">
        <f>SUM(E320:E342)</f>
        <v>5468500</v>
      </c>
    </row>
    <row r="344" spans="1:5" s="31" customFormat="1" ht="12" customHeight="1">
      <c r="A344" s="39" t="s">
        <v>113</v>
      </c>
      <c r="B344" s="84"/>
      <c r="C344" s="84"/>
      <c r="D344" s="84"/>
      <c r="E344" s="84"/>
    </row>
    <row r="345" spans="1:5" s="31" customFormat="1" ht="12" customHeight="1">
      <c r="A345" s="39" t="s">
        <v>114</v>
      </c>
      <c r="B345" s="84"/>
      <c r="C345" s="84"/>
      <c r="D345" s="84"/>
      <c r="E345" s="84"/>
    </row>
    <row r="346" spans="1:5" s="31" customFormat="1" ht="12" customHeight="1">
      <c r="A346" s="41" t="s">
        <v>197</v>
      </c>
      <c r="B346" s="84">
        <v>59197</v>
      </c>
      <c r="C346" s="84">
        <v>40000</v>
      </c>
      <c r="D346" s="84">
        <v>40000</v>
      </c>
      <c r="E346" s="84">
        <v>40000</v>
      </c>
    </row>
    <row r="347" spans="1:5" s="31" customFormat="1" ht="12" customHeight="1">
      <c r="A347" s="41" t="s">
        <v>198</v>
      </c>
      <c r="B347" s="84">
        <v>45785</v>
      </c>
      <c r="C347" s="84">
        <v>30000</v>
      </c>
      <c r="D347" s="84">
        <v>28000</v>
      </c>
      <c r="E347" s="84">
        <v>30000</v>
      </c>
    </row>
    <row r="348" spans="1:5" s="31" customFormat="1" ht="12" customHeight="1">
      <c r="A348" s="41" t="s">
        <v>199</v>
      </c>
      <c r="B348" s="84">
        <v>14910</v>
      </c>
      <c r="C348" s="84">
        <v>50000</v>
      </c>
      <c r="D348" s="84">
        <v>26000</v>
      </c>
      <c r="E348" s="84">
        <v>30000</v>
      </c>
    </row>
    <row r="349" spans="1:5" s="31" customFormat="1" ht="12" customHeight="1">
      <c r="A349" s="41" t="s">
        <v>200</v>
      </c>
      <c r="B349" s="84">
        <v>49320</v>
      </c>
      <c r="C349" s="84">
        <v>50000</v>
      </c>
      <c r="D349" s="84">
        <v>50000</v>
      </c>
      <c r="E349" s="84">
        <v>50000</v>
      </c>
    </row>
    <row r="350" spans="1:5" s="31" customFormat="1" ht="12" customHeight="1">
      <c r="A350" s="41" t="s">
        <v>304</v>
      </c>
      <c r="B350" s="84">
        <v>194548</v>
      </c>
      <c r="C350" s="84">
        <v>50000</v>
      </c>
      <c r="D350" s="84">
        <v>50000</v>
      </c>
      <c r="E350" s="84">
        <v>50000</v>
      </c>
    </row>
    <row r="351" spans="1:5" s="31" customFormat="1" ht="12" customHeight="1">
      <c r="A351" s="41" t="s">
        <v>305</v>
      </c>
      <c r="B351" s="84">
        <v>175636</v>
      </c>
      <c r="C351" s="84">
        <v>500000</v>
      </c>
      <c r="D351" s="84">
        <v>500000</v>
      </c>
      <c r="E351" s="84">
        <v>500000</v>
      </c>
    </row>
    <row r="352" spans="1:5" s="31" customFormat="1" ht="12" customHeight="1">
      <c r="A352" s="41" t="s">
        <v>307</v>
      </c>
      <c r="B352" s="84">
        <v>198928</v>
      </c>
      <c r="C352" s="84">
        <v>100000</v>
      </c>
      <c r="D352" s="84">
        <v>99000</v>
      </c>
      <c r="E352" s="84">
        <v>100000</v>
      </c>
    </row>
    <row r="353" spans="1:5" s="31" customFormat="1" ht="12" customHeight="1">
      <c r="A353" s="41" t="s">
        <v>308</v>
      </c>
      <c r="B353" s="84">
        <v>39750</v>
      </c>
      <c r="C353" s="84">
        <v>40000</v>
      </c>
      <c r="D353" s="84">
        <v>40000</v>
      </c>
      <c r="E353" s="84">
        <v>40000</v>
      </c>
    </row>
    <row r="354" spans="1:5" s="31" customFormat="1" ht="12" customHeight="1">
      <c r="A354" s="39" t="s">
        <v>309</v>
      </c>
      <c r="B354" s="84"/>
      <c r="C354" s="84"/>
      <c r="D354" s="84"/>
      <c r="E354" s="84"/>
    </row>
    <row r="355" spans="1:5" s="31" customFormat="1" ht="12" customHeight="1">
      <c r="A355" s="41" t="s">
        <v>310</v>
      </c>
      <c r="B355" s="84">
        <v>0</v>
      </c>
      <c r="C355" s="84">
        <v>0</v>
      </c>
      <c r="D355" s="84">
        <v>0</v>
      </c>
      <c r="E355" s="84">
        <v>0</v>
      </c>
    </row>
    <row r="356" spans="1:5" s="31" customFormat="1" ht="12" customHeight="1">
      <c r="A356" s="41" t="s">
        <v>311</v>
      </c>
      <c r="B356" s="84">
        <v>9700</v>
      </c>
      <c r="C356" s="84">
        <v>10000</v>
      </c>
      <c r="D356" s="84">
        <v>10000</v>
      </c>
      <c r="E356" s="84">
        <v>10000</v>
      </c>
    </row>
    <row r="357" spans="1:5" s="31" customFormat="1" ht="12" customHeight="1">
      <c r="A357" s="45" t="s">
        <v>312</v>
      </c>
      <c r="B357" s="85">
        <f>+B346+B347+B348+B349+B350+B351+B352+B353+B356</f>
        <v>787774</v>
      </c>
      <c r="C357" s="85">
        <f>C346+C347+C348+C349+C350+C351+C352+C353+C355+C356</f>
        <v>870000</v>
      </c>
      <c r="D357" s="85">
        <f>D346+D347+D348+D349+D350+D351+D352+D353+D355+D356</f>
        <v>843000</v>
      </c>
      <c r="E357" s="85">
        <f>E346+E347+E348+E349+E350+E351+E352+E353+E355+E356</f>
        <v>850000</v>
      </c>
    </row>
    <row r="358" spans="1:5" s="31" customFormat="1" ht="12" customHeight="1">
      <c r="A358" s="39" t="s">
        <v>297</v>
      </c>
      <c r="B358" s="84"/>
      <c r="C358" s="84"/>
      <c r="D358" s="84"/>
      <c r="E358" s="84"/>
    </row>
    <row r="359" spans="1:5" s="31" customFormat="1" ht="12" customHeight="1">
      <c r="A359" s="41" t="s">
        <v>359</v>
      </c>
      <c r="B359" s="84">
        <v>0</v>
      </c>
      <c r="C359" s="84">
        <v>0</v>
      </c>
      <c r="D359" s="84">
        <v>0</v>
      </c>
      <c r="E359" s="84">
        <v>0</v>
      </c>
    </row>
    <row r="360" spans="1:5" s="31" customFormat="1" ht="12" customHeight="1">
      <c r="A360" s="41" t="s">
        <v>119</v>
      </c>
      <c r="B360" s="84">
        <v>0</v>
      </c>
      <c r="C360" s="84">
        <v>0</v>
      </c>
      <c r="D360" s="84">
        <v>0</v>
      </c>
      <c r="E360" s="84">
        <v>0</v>
      </c>
    </row>
    <row r="361" spans="1:5" s="31" customFormat="1" ht="12" customHeight="1">
      <c r="A361" s="41" t="s">
        <v>120</v>
      </c>
      <c r="B361" s="84"/>
      <c r="C361" s="84">
        <v>0</v>
      </c>
      <c r="D361" s="84">
        <v>0</v>
      </c>
      <c r="E361" s="84">
        <v>0</v>
      </c>
    </row>
    <row r="362" spans="1:5" s="31" customFormat="1" ht="12" customHeight="1">
      <c r="A362" s="41" t="s">
        <v>122</v>
      </c>
      <c r="B362" s="84">
        <v>0</v>
      </c>
      <c r="C362" s="84">
        <v>0</v>
      </c>
      <c r="D362" s="84">
        <v>0</v>
      </c>
      <c r="E362" s="84">
        <v>0</v>
      </c>
    </row>
    <row r="363" spans="1:5" s="31" customFormat="1" ht="12" customHeight="1">
      <c r="A363" s="41" t="s">
        <v>123</v>
      </c>
      <c r="B363" s="84"/>
      <c r="C363" s="84"/>
      <c r="D363" s="84"/>
      <c r="E363" s="84"/>
    </row>
    <row r="364" spans="1:5" s="31" customFormat="1" ht="12" customHeight="1">
      <c r="A364" s="49" t="s">
        <v>347</v>
      </c>
      <c r="B364" s="84">
        <v>0</v>
      </c>
      <c r="C364" s="84">
        <v>0</v>
      </c>
      <c r="D364" s="84">
        <v>0</v>
      </c>
      <c r="E364" s="84">
        <v>0</v>
      </c>
    </row>
    <row r="365" spans="1:5" s="31" customFormat="1" ht="12" customHeight="1">
      <c r="A365" s="49" t="s">
        <v>360</v>
      </c>
      <c r="B365" s="84">
        <v>0</v>
      </c>
      <c r="C365" s="84">
        <v>0</v>
      </c>
      <c r="D365" s="84">
        <v>0</v>
      </c>
      <c r="E365" s="84">
        <v>0</v>
      </c>
    </row>
    <row r="366" spans="1:5" s="31" customFormat="1" ht="12" customHeight="1">
      <c r="A366" s="49" t="s">
        <v>315</v>
      </c>
      <c r="B366" s="84">
        <v>0</v>
      </c>
      <c r="C366" s="84">
        <v>0</v>
      </c>
      <c r="D366" s="84">
        <v>0</v>
      </c>
      <c r="E366" s="84">
        <v>0</v>
      </c>
    </row>
    <row r="367" spans="1:5" s="31" customFormat="1" ht="12" customHeight="1">
      <c r="A367" s="45" t="s">
        <v>126</v>
      </c>
      <c r="B367" s="85">
        <f>B360+B362+B364+B365+B366</f>
        <v>0</v>
      </c>
      <c r="C367" s="85">
        <f>C360+C361+C362+C364+C365+C366</f>
        <v>0</v>
      </c>
      <c r="D367" s="85">
        <f>D360+D361+D362+D364+D365+D366</f>
        <v>0</v>
      </c>
      <c r="E367" s="85">
        <f>E360+E361+E362+E364+E365+E366</f>
        <v>0</v>
      </c>
    </row>
    <row r="368" spans="1:5" s="31" customFormat="1" ht="12" customHeight="1">
      <c r="A368" s="45" t="s">
        <v>313</v>
      </c>
      <c r="B368" s="85">
        <f>B343+B357+B367</f>
        <v>4585292</v>
      </c>
      <c r="C368" s="85">
        <f>C343+C357+C367</f>
        <v>6325000</v>
      </c>
      <c r="D368" s="85">
        <f>D343+D357+D367</f>
        <v>5795000</v>
      </c>
      <c r="E368" s="85">
        <f>E343+E357+E367</f>
        <v>6318500</v>
      </c>
    </row>
    <row r="369" spans="1:5" s="31" customFormat="1" ht="12.75">
      <c r="A369" s="45" t="s">
        <v>348</v>
      </c>
      <c r="B369" s="85">
        <f>B287+B343+B357+B367</f>
        <v>42464020</v>
      </c>
      <c r="C369" s="85">
        <f>C287+C343+C357+C367</f>
        <v>37775000</v>
      </c>
      <c r="D369" s="85">
        <f>D287+D343+D357+D367</f>
        <v>48860000</v>
      </c>
      <c r="E369" s="85">
        <f>E287+E343+E357+E367</f>
        <v>53918500</v>
      </c>
    </row>
    <row r="370" spans="1:5" s="31" customFormat="1" ht="12.75">
      <c r="A370" s="21"/>
      <c r="B370" s="18"/>
      <c r="C370" s="18"/>
      <c r="D370" s="10"/>
      <c r="E370" s="18"/>
    </row>
    <row r="371" spans="1:5" s="31" customFormat="1" ht="12.75">
      <c r="A371" s="10"/>
      <c r="B371" s="10"/>
      <c r="C371" s="10"/>
      <c r="D371" s="10"/>
      <c r="E371" s="10"/>
    </row>
    <row r="372" spans="1:5" s="31" customFormat="1" ht="12.75">
      <c r="A372" s="10"/>
      <c r="B372" s="10"/>
      <c r="C372" s="10"/>
      <c r="D372" s="10"/>
      <c r="E372" s="10"/>
    </row>
    <row r="373" spans="1:5" s="31" customFormat="1" ht="14.25">
      <c r="A373" s="163" t="s">
        <v>319</v>
      </c>
      <c r="B373" s="164"/>
      <c r="C373" s="164"/>
      <c r="D373" s="164"/>
      <c r="E373" s="165"/>
    </row>
    <row r="374" spans="1:5" s="31" customFormat="1" ht="14.25">
      <c r="A374" s="179" t="s">
        <v>30</v>
      </c>
      <c r="B374" s="180"/>
      <c r="C374" s="180"/>
      <c r="D374" s="180"/>
      <c r="E374" s="181"/>
    </row>
    <row r="375" spans="1:5" s="31" customFormat="1" ht="14.25">
      <c r="A375" s="157" t="s">
        <v>349</v>
      </c>
      <c r="B375" s="158"/>
      <c r="C375" s="158"/>
      <c r="D375" s="158"/>
      <c r="E375" s="159"/>
    </row>
    <row r="376" spans="1:5" s="31" customFormat="1" ht="14.25">
      <c r="A376" s="160" t="s">
        <v>516</v>
      </c>
      <c r="B376" s="161"/>
      <c r="C376" s="161"/>
      <c r="D376" s="161"/>
      <c r="E376" s="162"/>
    </row>
    <row r="377" spans="1:5" s="31" customFormat="1" ht="42.75">
      <c r="A377" s="38" t="s">
        <v>146</v>
      </c>
      <c r="B377" s="38" t="s">
        <v>475</v>
      </c>
      <c r="C377" s="38" t="s">
        <v>452</v>
      </c>
      <c r="D377" s="38" t="s">
        <v>476</v>
      </c>
      <c r="E377" s="38" t="s">
        <v>477</v>
      </c>
    </row>
    <row r="378" spans="1:5" s="31" customFormat="1" ht="12.75">
      <c r="A378" s="39" t="s">
        <v>147</v>
      </c>
      <c r="B378" s="41"/>
      <c r="C378" s="41"/>
      <c r="D378" s="41"/>
      <c r="E378" s="41"/>
    </row>
    <row r="379" spans="1:5" s="31" customFormat="1" ht="12.75">
      <c r="A379" s="39" t="s">
        <v>148</v>
      </c>
      <c r="B379" s="41"/>
      <c r="C379" s="41"/>
      <c r="D379" s="41"/>
      <c r="E379" s="41"/>
    </row>
    <row r="380" spans="1:5" s="31" customFormat="1" ht="12.75">
      <c r="A380" s="41" t="s">
        <v>149</v>
      </c>
      <c r="B380" s="84">
        <v>5155705</v>
      </c>
      <c r="C380" s="84">
        <v>8300000</v>
      </c>
      <c r="D380" s="84">
        <v>9100000</v>
      </c>
      <c r="E380" s="84">
        <v>10000000</v>
      </c>
    </row>
    <row r="381" spans="1:5" s="31" customFormat="1" ht="12.75">
      <c r="A381" s="41" t="s">
        <v>181</v>
      </c>
      <c r="B381" s="84">
        <v>4810244</v>
      </c>
      <c r="C381" s="84">
        <v>6300000</v>
      </c>
      <c r="D381" s="84">
        <v>6400000</v>
      </c>
      <c r="E381" s="84">
        <v>7000000</v>
      </c>
    </row>
    <row r="382" spans="1:5" s="31" customFormat="1" ht="12.75">
      <c r="A382" s="41" t="s">
        <v>182</v>
      </c>
      <c r="B382" s="84">
        <v>405612</v>
      </c>
      <c r="C382" s="84">
        <v>800000</v>
      </c>
      <c r="D382" s="84">
        <v>600000</v>
      </c>
      <c r="E382" s="84">
        <v>700000</v>
      </c>
    </row>
    <row r="383" spans="1:5" s="31" customFormat="1" ht="12.75">
      <c r="A383" s="45" t="s">
        <v>183</v>
      </c>
      <c r="B383" s="85">
        <f>B380+B381+B382</f>
        <v>10371561</v>
      </c>
      <c r="C383" s="85">
        <f>C380+C381+C382</f>
        <v>15400000</v>
      </c>
      <c r="D383" s="85">
        <f>D380+D381+D382</f>
        <v>16100000</v>
      </c>
      <c r="E383" s="85">
        <f>E380+E381+E382</f>
        <v>17700000</v>
      </c>
    </row>
    <row r="384" spans="1:5" s="31" customFormat="1" ht="12.75">
      <c r="A384" s="41"/>
      <c r="B384" s="84"/>
      <c r="C384" s="84"/>
      <c r="D384" s="84"/>
      <c r="E384" s="84"/>
    </row>
    <row r="385" spans="1:5" s="31" customFormat="1" ht="12.75">
      <c r="A385" s="39" t="s">
        <v>184</v>
      </c>
      <c r="B385" s="84"/>
      <c r="C385" s="84"/>
      <c r="D385" s="84"/>
      <c r="E385" s="84"/>
    </row>
    <row r="386" spans="1:5" s="31" customFormat="1" ht="12.75">
      <c r="A386" s="41" t="s">
        <v>152</v>
      </c>
      <c r="B386" s="84">
        <v>0</v>
      </c>
      <c r="C386" s="84">
        <v>100000</v>
      </c>
      <c r="D386" s="84">
        <v>31000</v>
      </c>
      <c r="E386" s="84">
        <v>50000</v>
      </c>
    </row>
    <row r="387" spans="1:5" s="31" customFormat="1" ht="12.75">
      <c r="A387" s="41" t="s">
        <v>153</v>
      </c>
      <c r="B387" s="84">
        <v>5896310</v>
      </c>
      <c r="C387" s="84">
        <v>10000000</v>
      </c>
      <c r="D387" s="84">
        <v>9700000</v>
      </c>
      <c r="E387" s="84">
        <v>11000000</v>
      </c>
    </row>
    <row r="388" spans="1:5" s="31" customFormat="1" ht="12.75">
      <c r="A388" s="41" t="s">
        <v>154</v>
      </c>
      <c r="B388" s="84">
        <v>4418375</v>
      </c>
      <c r="C388" s="84">
        <v>4000000</v>
      </c>
      <c r="D388" s="84">
        <v>2600000</v>
      </c>
      <c r="E388" s="84">
        <v>3300000</v>
      </c>
    </row>
    <row r="389" spans="1:5" s="31" customFormat="1" ht="12.75">
      <c r="A389" s="41" t="s">
        <v>155</v>
      </c>
      <c r="B389" s="84">
        <v>910725</v>
      </c>
      <c r="C389" s="84">
        <v>1200000</v>
      </c>
      <c r="D389" s="84">
        <v>1800000</v>
      </c>
      <c r="E389" s="84">
        <v>2200000</v>
      </c>
    </row>
    <row r="390" spans="1:5" s="31" customFormat="1" ht="12.75">
      <c r="A390" s="41" t="s">
        <v>185</v>
      </c>
      <c r="B390" s="84">
        <v>1555633</v>
      </c>
      <c r="C390" s="84">
        <v>700000</v>
      </c>
      <c r="D390" s="84">
        <v>750000</v>
      </c>
      <c r="E390" s="84">
        <v>800000</v>
      </c>
    </row>
    <row r="391" spans="1:5" s="31" customFormat="1" ht="12.75">
      <c r="A391" s="45" t="s">
        <v>105</v>
      </c>
      <c r="B391" s="85">
        <f>B386+B387+B388+B389+B390</f>
        <v>12781043</v>
      </c>
      <c r="C391" s="85">
        <f>C386+C387+C388+C389+C390</f>
        <v>16000000</v>
      </c>
      <c r="D391" s="85">
        <f>D386+D387+D388+D389+D390</f>
        <v>14881000</v>
      </c>
      <c r="E391" s="85">
        <f>E386+E387+E388+E389+E390</f>
        <v>17350000</v>
      </c>
    </row>
    <row r="392" spans="1:5" s="31" customFormat="1" ht="12.75">
      <c r="A392" s="41" t="s">
        <v>157</v>
      </c>
      <c r="B392" s="84">
        <v>473569</v>
      </c>
      <c r="C392" s="84">
        <v>1200000</v>
      </c>
      <c r="D392" s="84">
        <v>650000</v>
      </c>
      <c r="E392" s="84">
        <v>800000</v>
      </c>
    </row>
    <row r="393" spans="1:5" s="31" customFormat="1" ht="12.75">
      <c r="A393" s="41" t="s">
        <v>158</v>
      </c>
      <c r="B393" s="84">
        <v>213771</v>
      </c>
      <c r="C393" s="84">
        <v>300000</v>
      </c>
      <c r="D393" s="84">
        <v>300000</v>
      </c>
      <c r="E393" s="84">
        <v>300000</v>
      </c>
    </row>
    <row r="394" spans="1:5" s="31" customFormat="1" ht="12.75">
      <c r="A394" s="41" t="s">
        <v>159</v>
      </c>
      <c r="B394" s="84">
        <v>0</v>
      </c>
      <c r="C394" s="84">
        <v>300000</v>
      </c>
      <c r="D394" s="84">
        <v>0</v>
      </c>
      <c r="E394" s="84">
        <v>50000</v>
      </c>
    </row>
    <row r="395" spans="1:5" s="31" customFormat="1" ht="12.75">
      <c r="A395" s="41" t="s">
        <v>39</v>
      </c>
      <c r="B395" s="84">
        <v>0</v>
      </c>
      <c r="C395" s="84">
        <v>0</v>
      </c>
      <c r="D395" s="84">
        <v>0</v>
      </c>
      <c r="E395" s="84">
        <v>0</v>
      </c>
    </row>
    <row r="396" spans="1:5" s="31" customFormat="1" ht="12.75">
      <c r="A396" s="45" t="s">
        <v>106</v>
      </c>
      <c r="B396" s="85">
        <f>B383+B391+B392+B393+B394</f>
        <v>23839944</v>
      </c>
      <c r="C396" s="85">
        <f>C383+C391+C392+C393+C394+C395</f>
        <v>33200000</v>
      </c>
      <c r="D396" s="85">
        <f>D383+D391+D392+D393+D394+D395</f>
        <v>31931000</v>
      </c>
      <c r="E396" s="85">
        <f>E383+E391+E392+E393+E394+E395</f>
        <v>36200000</v>
      </c>
    </row>
    <row r="397" spans="1:5" s="31" customFormat="1" ht="12.75">
      <c r="A397" s="39" t="s">
        <v>160</v>
      </c>
      <c r="B397" s="84"/>
      <c r="C397" s="84"/>
      <c r="D397" s="84"/>
      <c r="E397" s="84"/>
    </row>
    <row r="398" spans="1:5" s="31" customFormat="1" ht="12.75">
      <c r="A398" s="39" t="s">
        <v>161</v>
      </c>
      <c r="B398" s="84"/>
      <c r="C398" s="84"/>
      <c r="D398" s="84"/>
      <c r="E398" s="84"/>
    </row>
    <row r="399" spans="1:5" s="31" customFormat="1" ht="12.75">
      <c r="A399" s="41" t="s">
        <v>186</v>
      </c>
      <c r="B399" s="84">
        <v>1066896</v>
      </c>
      <c r="C399" s="84">
        <v>1300000</v>
      </c>
      <c r="D399" s="84">
        <v>1300000</v>
      </c>
      <c r="E399" s="84">
        <v>1300000</v>
      </c>
    </row>
    <row r="400" spans="1:5" s="31" customFormat="1" ht="12.75">
      <c r="A400" s="41" t="s">
        <v>187</v>
      </c>
      <c r="B400" s="84">
        <v>0</v>
      </c>
      <c r="C400" s="84">
        <v>0</v>
      </c>
      <c r="D400" s="84">
        <v>0</v>
      </c>
      <c r="E400" s="84">
        <v>0</v>
      </c>
    </row>
    <row r="401" spans="1:5" s="31" customFormat="1" ht="12.75">
      <c r="A401" s="41" t="s">
        <v>40</v>
      </c>
      <c r="B401" s="84">
        <v>174038</v>
      </c>
      <c r="C401" s="84">
        <v>350000</v>
      </c>
      <c r="D401" s="84">
        <v>350000</v>
      </c>
      <c r="E401" s="84">
        <v>350000</v>
      </c>
    </row>
    <row r="402" spans="1:5" s="31" customFormat="1" ht="12.75">
      <c r="A402" s="41" t="s">
        <v>42</v>
      </c>
      <c r="B402" s="84">
        <v>38840</v>
      </c>
      <c r="C402" s="84">
        <v>50000</v>
      </c>
      <c r="D402" s="84">
        <v>9000</v>
      </c>
      <c r="E402" s="84">
        <v>10000</v>
      </c>
    </row>
    <row r="403" spans="1:5" s="31" customFormat="1" ht="12.75">
      <c r="A403" s="41" t="s">
        <v>43</v>
      </c>
      <c r="B403" s="84"/>
      <c r="C403" s="84"/>
      <c r="D403" s="84"/>
      <c r="E403" s="84"/>
    </row>
    <row r="404" spans="1:5" s="31" customFormat="1" ht="12.75">
      <c r="A404" s="39" t="s">
        <v>164</v>
      </c>
      <c r="B404" s="84"/>
      <c r="C404" s="84"/>
      <c r="D404" s="84"/>
      <c r="E404" s="84"/>
    </row>
    <row r="405" spans="1:5" s="31" customFormat="1" ht="12.75">
      <c r="A405" s="41" t="s">
        <v>165</v>
      </c>
      <c r="B405" s="84">
        <v>1452626</v>
      </c>
      <c r="C405" s="84">
        <v>2350000</v>
      </c>
      <c r="D405" s="84">
        <v>2300000</v>
      </c>
      <c r="E405" s="84">
        <v>2350000</v>
      </c>
    </row>
    <row r="406" spans="1:5" s="31" customFormat="1" ht="12.75">
      <c r="A406" s="41" t="s">
        <v>166</v>
      </c>
      <c r="B406" s="84">
        <v>0</v>
      </c>
      <c r="C406" s="84">
        <v>0</v>
      </c>
      <c r="D406" s="84">
        <v>0</v>
      </c>
      <c r="E406" s="84">
        <v>0</v>
      </c>
    </row>
    <row r="407" spans="1:5" s="31" customFormat="1" ht="12.75">
      <c r="A407" s="41" t="s">
        <v>167</v>
      </c>
      <c r="B407" s="84">
        <v>95450</v>
      </c>
      <c r="C407" s="84">
        <v>50000</v>
      </c>
      <c r="D407" s="84">
        <v>47000</v>
      </c>
      <c r="E407" s="84">
        <v>50000</v>
      </c>
    </row>
    <row r="408" spans="1:5" s="31" customFormat="1" ht="12.75">
      <c r="A408" s="41" t="s">
        <v>168</v>
      </c>
      <c r="B408" s="84">
        <v>48139</v>
      </c>
      <c r="C408" s="84">
        <v>75000</v>
      </c>
      <c r="D408" s="84">
        <v>75000</v>
      </c>
      <c r="E408" s="84">
        <v>75000</v>
      </c>
    </row>
    <row r="409" spans="1:5" s="31" customFormat="1" ht="12.75">
      <c r="A409" s="41" t="s">
        <v>169</v>
      </c>
      <c r="B409" s="84">
        <v>4550</v>
      </c>
      <c r="C409" s="84">
        <v>50000</v>
      </c>
      <c r="D409" s="84">
        <v>33000</v>
      </c>
      <c r="E409" s="84">
        <v>40000</v>
      </c>
    </row>
    <row r="410" spans="1:5" s="31" customFormat="1" ht="12.75">
      <c r="A410" s="41" t="s">
        <v>170</v>
      </c>
      <c r="B410" s="84">
        <v>0</v>
      </c>
      <c r="C410" s="84">
        <v>15000</v>
      </c>
      <c r="D410" s="84">
        <v>0</v>
      </c>
      <c r="E410" s="84">
        <v>0</v>
      </c>
    </row>
    <row r="411" spans="1:5" s="31" customFormat="1" ht="12.75">
      <c r="A411" s="41" t="s">
        <v>171</v>
      </c>
      <c r="B411" s="84">
        <v>15796</v>
      </c>
      <c r="C411" s="84">
        <v>30000</v>
      </c>
      <c r="D411" s="84">
        <v>30000</v>
      </c>
      <c r="E411" s="84">
        <v>30000</v>
      </c>
    </row>
    <row r="412" spans="1:5" s="31" customFormat="1" ht="12.75">
      <c r="A412" s="41" t="s">
        <v>172</v>
      </c>
      <c r="B412" s="84">
        <v>14899</v>
      </c>
      <c r="C412" s="84">
        <v>15000</v>
      </c>
      <c r="D412" s="84">
        <v>7000</v>
      </c>
      <c r="E412" s="84">
        <v>8000</v>
      </c>
    </row>
    <row r="413" spans="1:5" s="31" customFormat="1" ht="12.75">
      <c r="A413" s="41" t="s">
        <v>188</v>
      </c>
      <c r="B413" s="84">
        <v>0</v>
      </c>
      <c r="C413" s="84">
        <v>0</v>
      </c>
      <c r="D413" s="84">
        <v>0</v>
      </c>
      <c r="E413" s="84">
        <v>0</v>
      </c>
    </row>
    <row r="414" spans="1:5" s="31" customFormat="1" ht="12.75">
      <c r="A414" s="41" t="s">
        <v>261</v>
      </c>
      <c r="B414" s="84">
        <v>0</v>
      </c>
      <c r="C414" s="84">
        <v>0</v>
      </c>
      <c r="D414" s="84">
        <v>0</v>
      </c>
      <c r="E414" s="84">
        <v>0</v>
      </c>
    </row>
    <row r="415" spans="1:5" s="31" customFormat="1" ht="12.75">
      <c r="A415" s="39" t="s">
        <v>173</v>
      </c>
      <c r="B415" s="84"/>
      <c r="C415" s="84"/>
      <c r="D415" s="84"/>
      <c r="E415" s="84"/>
    </row>
    <row r="416" spans="1:5" s="31" customFormat="1" ht="12.75">
      <c r="A416" s="41" t="s">
        <v>174</v>
      </c>
      <c r="B416" s="84">
        <v>89919</v>
      </c>
      <c r="C416" s="84">
        <v>100000</v>
      </c>
      <c r="D416" s="84">
        <v>85000</v>
      </c>
      <c r="E416" s="84">
        <v>30000</v>
      </c>
    </row>
    <row r="417" spans="1:5" s="31" customFormat="1" ht="12.75">
      <c r="A417" s="41" t="s">
        <v>175</v>
      </c>
      <c r="B417" s="84">
        <v>324776</v>
      </c>
      <c r="C417" s="84">
        <v>325000</v>
      </c>
      <c r="D417" s="84">
        <v>325000</v>
      </c>
      <c r="E417" s="84">
        <v>325000</v>
      </c>
    </row>
    <row r="418" spans="1:5" s="31" customFormat="1" ht="12.75">
      <c r="A418" s="41" t="s">
        <v>176</v>
      </c>
      <c r="B418" s="84">
        <v>26370</v>
      </c>
      <c r="C418" s="84">
        <v>30000</v>
      </c>
      <c r="D418" s="84">
        <v>20000</v>
      </c>
      <c r="E418" s="84">
        <v>22000</v>
      </c>
    </row>
    <row r="419" spans="1:5" s="31" customFormat="1" ht="12.75">
      <c r="A419" s="41" t="s">
        <v>177</v>
      </c>
      <c r="B419" s="84">
        <v>45239</v>
      </c>
      <c r="C419" s="84">
        <v>75000</v>
      </c>
      <c r="D419" s="84">
        <v>60000</v>
      </c>
      <c r="E419" s="84">
        <v>65000</v>
      </c>
    </row>
    <row r="420" spans="1:5" s="31" customFormat="1" ht="12.75">
      <c r="A420" s="114" t="s">
        <v>322</v>
      </c>
      <c r="B420" s="116">
        <v>0</v>
      </c>
      <c r="C420" s="116">
        <v>0</v>
      </c>
      <c r="D420" s="116">
        <v>0</v>
      </c>
      <c r="E420" s="116">
        <v>0</v>
      </c>
    </row>
    <row r="421" spans="1:5" s="31" customFormat="1" ht="12.75">
      <c r="A421" s="20"/>
      <c r="B421" s="20"/>
      <c r="C421" s="20"/>
      <c r="D421" s="20"/>
      <c r="E421" s="20"/>
    </row>
    <row r="422" spans="1:5" s="31" customFormat="1" ht="12.75">
      <c r="A422" s="10"/>
      <c r="B422" s="10"/>
      <c r="C422" s="10"/>
      <c r="D422" s="10"/>
      <c r="E422" s="10"/>
    </row>
    <row r="423" spans="1:5" s="31" customFormat="1" ht="12.75">
      <c r="A423" s="10"/>
      <c r="B423" s="10"/>
      <c r="C423" s="10"/>
      <c r="D423" s="10"/>
      <c r="E423" s="10"/>
    </row>
    <row r="424" spans="1:5" s="31" customFormat="1" ht="12.75">
      <c r="A424" s="10"/>
      <c r="B424" s="10"/>
      <c r="C424" s="10"/>
      <c r="D424" s="10"/>
      <c r="E424" s="10"/>
    </row>
    <row r="425" spans="1:5" s="31" customFormat="1" ht="14.25">
      <c r="A425" s="163" t="s">
        <v>319</v>
      </c>
      <c r="B425" s="164"/>
      <c r="C425" s="164"/>
      <c r="D425" s="164"/>
      <c r="E425" s="165"/>
    </row>
    <row r="426" spans="1:5" s="31" customFormat="1" ht="14.25">
      <c r="A426" s="157" t="s">
        <v>30</v>
      </c>
      <c r="B426" s="158"/>
      <c r="C426" s="158"/>
      <c r="D426" s="158"/>
      <c r="E426" s="159"/>
    </row>
    <row r="427" spans="1:5" s="31" customFormat="1" ht="14.25">
      <c r="A427" s="157" t="s">
        <v>349</v>
      </c>
      <c r="B427" s="158"/>
      <c r="C427" s="158"/>
      <c r="D427" s="158"/>
      <c r="E427" s="159"/>
    </row>
    <row r="428" spans="1:5" s="31" customFormat="1" ht="14.25">
      <c r="A428" s="160" t="s">
        <v>516</v>
      </c>
      <c r="B428" s="161"/>
      <c r="C428" s="161"/>
      <c r="D428" s="161"/>
      <c r="E428" s="162"/>
    </row>
    <row r="429" spans="1:5" s="31" customFormat="1" ht="42.75">
      <c r="A429" s="38" t="s">
        <v>146</v>
      </c>
      <c r="B429" s="38" t="s">
        <v>475</v>
      </c>
      <c r="C429" s="38" t="s">
        <v>452</v>
      </c>
      <c r="D429" s="38" t="s">
        <v>476</v>
      </c>
      <c r="E429" s="38" t="s">
        <v>477</v>
      </c>
    </row>
    <row r="430" spans="1:5" s="31" customFormat="1" ht="12.75">
      <c r="A430" s="39" t="s">
        <v>107</v>
      </c>
      <c r="B430" s="41"/>
      <c r="C430" s="41"/>
      <c r="D430" s="41"/>
      <c r="E430" s="41"/>
    </row>
    <row r="431" spans="1:5" s="31" customFormat="1" ht="12.75">
      <c r="A431" s="41" t="s">
        <v>108</v>
      </c>
      <c r="B431" s="84">
        <v>199501</v>
      </c>
      <c r="C431" s="84">
        <v>200000</v>
      </c>
      <c r="D431" s="84">
        <v>190000</v>
      </c>
      <c r="E431" s="84">
        <v>200000</v>
      </c>
    </row>
    <row r="432" spans="1:5" s="31" customFormat="1" ht="12.75">
      <c r="A432" s="41" t="s">
        <v>44</v>
      </c>
      <c r="B432" s="84">
        <v>66100</v>
      </c>
      <c r="C432" s="84">
        <v>250000</v>
      </c>
      <c r="D432" s="84">
        <v>0</v>
      </c>
      <c r="E432" s="84">
        <v>100000</v>
      </c>
    </row>
    <row r="433" spans="1:5" s="31" customFormat="1" ht="12.75">
      <c r="A433" s="41" t="s">
        <v>190</v>
      </c>
      <c r="B433" s="84">
        <v>49993</v>
      </c>
      <c r="C433" s="84">
        <v>50000</v>
      </c>
      <c r="D433" s="84">
        <v>50000</v>
      </c>
      <c r="E433" s="84">
        <v>50000</v>
      </c>
    </row>
    <row r="434" spans="1:5" s="31" customFormat="1" ht="12.75">
      <c r="A434" s="41" t="s">
        <v>460</v>
      </c>
      <c r="B434" s="84">
        <v>0</v>
      </c>
      <c r="C434" s="84">
        <v>1015000</v>
      </c>
      <c r="D434" s="84">
        <v>1100000</v>
      </c>
      <c r="E434" s="84">
        <v>1450000</v>
      </c>
    </row>
    <row r="435" spans="1:5" s="31" customFormat="1" ht="12.75">
      <c r="A435" s="41" t="s">
        <v>191</v>
      </c>
      <c r="B435" s="84">
        <v>97485</v>
      </c>
      <c r="C435" s="84">
        <v>200000</v>
      </c>
      <c r="D435" s="84">
        <v>200000</v>
      </c>
      <c r="E435" s="84">
        <v>200000</v>
      </c>
    </row>
    <row r="436" spans="1:5" s="31" customFormat="1" ht="12.75">
      <c r="A436" s="39" t="s">
        <v>295</v>
      </c>
      <c r="B436" s="84"/>
      <c r="C436" s="84"/>
      <c r="D436" s="84"/>
      <c r="E436" s="84"/>
    </row>
    <row r="437" spans="1:5" s="31" customFormat="1" ht="12.75">
      <c r="A437" s="41" t="s">
        <v>192</v>
      </c>
      <c r="B437" s="84">
        <v>0</v>
      </c>
      <c r="C437" s="84">
        <v>10000</v>
      </c>
      <c r="D437" s="84">
        <v>10000</v>
      </c>
      <c r="E437" s="84">
        <v>10000</v>
      </c>
    </row>
    <row r="438" spans="1:5" s="31" customFormat="1" ht="12.75">
      <c r="A438" s="41" t="s">
        <v>234</v>
      </c>
      <c r="B438" s="84">
        <v>49890</v>
      </c>
      <c r="C438" s="84">
        <v>50000</v>
      </c>
      <c r="D438" s="84">
        <v>45000</v>
      </c>
      <c r="E438" s="84">
        <v>45000</v>
      </c>
    </row>
    <row r="439" spans="1:5" s="31" customFormat="1" ht="12.75">
      <c r="A439" s="41" t="s">
        <v>45</v>
      </c>
      <c r="B439" s="84">
        <v>9890</v>
      </c>
      <c r="C439" s="84">
        <v>10000</v>
      </c>
      <c r="D439" s="84">
        <v>6000</v>
      </c>
      <c r="E439" s="84">
        <v>8000</v>
      </c>
    </row>
    <row r="440" spans="1:5" s="31" customFormat="1" ht="12.75">
      <c r="A440" s="41" t="s">
        <v>61</v>
      </c>
      <c r="B440" s="84">
        <v>0</v>
      </c>
      <c r="C440" s="84">
        <v>25000</v>
      </c>
      <c r="D440" s="84">
        <v>0</v>
      </c>
      <c r="E440" s="84"/>
    </row>
    <row r="441" spans="1:5" s="31" customFormat="1" ht="12.75">
      <c r="A441" s="41" t="s">
        <v>345</v>
      </c>
      <c r="B441" s="84">
        <v>23708</v>
      </c>
      <c r="C441" s="84">
        <v>25000</v>
      </c>
      <c r="D441" s="84">
        <v>25000</v>
      </c>
      <c r="E441" s="84">
        <v>25000</v>
      </c>
    </row>
    <row r="442" spans="1:5" s="31" customFormat="1" ht="12.75">
      <c r="A442" s="39" t="s">
        <v>194</v>
      </c>
      <c r="B442" s="84"/>
      <c r="C442" s="84"/>
      <c r="D442" s="84"/>
      <c r="E442" s="84"/>
    </row>
    <row r="443" spans="1:5" s="31" customFormat="1" ht="12.75">
      <c r="A443" s="41" t="s">
        <v>195</v>
      </c>
      <c r="B443" s="84">
        <v>395413</v>
      </c>
      <c r="C443" s="84">
        <v>400000</v>
      </c>
      <c r="D443" s="84">
        <v>400000</v>
      </c>
      <c r="E443" s="84">
        <v>400000</v>
      </c>
    </row>
    <row r="444" spans="1:5" s="31" customFormat="1" ht="12.75">
      <c r="A444" s="41" t="s">
        <v>316</v>
      </c>
      <c r="B444" s="84">
        <v>0</v>
      </c>
      <c r="C444" s="84">
        <v>0</v>
      </c>
      <c r="D444" s="84">
        <v>0</v>
      </c>
      <c r="E444" s="84">
        <v>0</v>
      </c>
    </row>
    <row r="445" spans="1:5" s="31" customFormat="1" ht="12.75">
      <c r="A445" s="48" t="s">
        <v>0</v>
      </c>
      <c r="B445" s="84">
        <v>73964</v>
      </c>
      <c r="C445" s="84">
        <v>100000</v>
      </c>
      <c r="D445" s="84">
        <v>100000</v>
      </c>
      <c r="E445" s="84">
        <v>100000</v>
      </c>
    </row>
    <row r="446" spans="1:5" s="31" customFormat="1" ht="12.75">
      <c r="A446" s="41" t="s">
        <v>361</v>
      </c>
      <c r="B446" s="84">
        <v>0</v>
      </c>
      <c r="C446" s="84">
        <v>10000</v>
      </c>
      <c r="D446" s="84">
        <v>7000</v>
      </c>
      <c r="E446" s="84">
        <v>8000</v>
      </c>
    </row>
    <row r="447" spans="1:5" s="31" customFormat="1" ht="12.75">
      <c r="A447" s="41" t="s">
        <v>1</v>
      </c>
      <c r="B447" s="84">
        <v>97200</v>
      </c>
      <c r="C447" s="84">
        <v>100000</v>
      </c>
      <c r="D447" s="84">
        <v>98000</v>
      </c>
      <c r="E447" s="84">
        <v>100000</v>
      </c>
    </row>
    <row r="448" spans="1:5" s="31" customFormat="1" ht="12.75">
      <c r="A448" s="39" t="s">
        <v>358</v>
      </c>
      <c r="B448" s="84"/>
      <c r="C448" s="84"/>
      <c r="D448" s="84"/>
      <c r="E448" s="84"/>
    </row>
    <row r="449" spans="1:5" s="31" customFormat="1" ht="12.75">
      <c r="A449" s="41" t="s">
        <v>369</v>
      </c>
      <c r="B449" s="84">
        <v>41311</v>
      </c>
      <c r="C449" s="84">
        <v>50000</v>
      </c>
      <c r="D449" s="84">
        <v>50000</v>
      </c>
      <c r="E449" s="84">
        <v>50000</v>
      </c>
    </row>
    <row r="450" spans="1:5" s="31" customFormat="1" ht="12.75">
      <c r="A450" s="39" t="s">
        <v>110</v>
      </c>
      <c r="B450" s="84"/>
      <c r="C450" s="84"/>
      <c r="D450" s="84"/>
      <c r="E450" s="84"/>
    </row>
    <row r="451" spans="1:5" s="31" customFormat="1" ht="12.75">
      <c r="A451" s="41" t="s">
        <v>196</v>
      </c>
      <c r="B451" s="84">
        <v>0</v>
      </c>
      <c r="C451" s="84">
        <v>10000</v>
      </c>
      <c r="D451" s="84">
        <v>0</v>
      </c>
      <c r="E451" s="84">
        <v>0</v>
      </c>
    </row>
    <row r="452" spans="1:5" s="31" customFormat="1" ht="12.75">
      <c r="A452" s="48" t="s">
        <v>111</v>
      </c>
      <c r="B452" s="84">
        <v>9560</v>
      </c>
      <c r="C452" s="84">
        <v>10000</v>
      </c>
      <c r="D452" s="84">
        <v>0</v>
      </c>
      <c r="E452" s="84">
        <v>5000</v>
      </c>
    </row>
    <row r="453" spans="1:5" s="31" customFormat="1" ht="12.75">
      <c r="A453" s="45" t="s">
        <v>296</v>
      </c>
      <c r="B453" s="85">
        <f>B397+B399+B400+B401+B402+B405+B406+B407+B408+B409+B410+B411+B412+B413+B414+B416+B417+B418+B419+B420+B431+B432+B433+B434+B435+B437+B438+B439+B441+B443+B444+B445+B446+B447+B449+B451+B452</f>
        <v>4511553</v>
      </c>
      <c r="C453" s="85">
        <f>C399+C400+C401+C402+C405+C406+C407+C408+C409+C410+C411+C412+C413+C414+C416+C417+C418+C419+C420+C431+C432+C433+C434+C435+C437+C438+C439+C441+C443+C444+C445+C446+C447+C449+C451+C452+C440</f>
        <v>7330000</v>
      </c>
      <c r="D453" s="85">
        <f>D399+D400+D401+D402+D405+D406+D407+D408+D409+D410+D411+D412+D413+D414+D416+D417+D418+D419+D420+D431+D432+D433+D434+D435+D437+D438+D439+D441+D443+D444+D445+D446+D447+D449+D451+D452</f>
        <v>6922000</v>
      </c>
      <c r="E453" s="85">
        <f>E399+E400+E401+E402+E405+E406+E407+E408+E409+E410+E411+E412+E413+E414+E416+E417+E418+E419+E420+E431+E432+E433+E434+E435+E437+E438+E439+E441+E443+E444+E445+E446+E447+E449+E451+E452</f>
        <v>7406000</v>
      </c>
    </row>
    <row r="454" spans="1:5" s="31" customFormat="1" ht="12.75">
      <c r="A454" s="39" t="s">
        <v>113</v>
      </c>
      <c r="B454" s="84"/>
      <c r="C454" s="84"/>
      <c r="D454" s="84"/>
      <c r="E454" s="84"/>
    </row>
    <row r="455" spans="1:5" s="31" customFormat="1" ht="12.75">
      <c r="A455" s="39" t="s">
        <v>114</v>
      </c>
      <c r="B455" s="84"/>
      <c r="C455" s="84"/>
      <c r="D455" s="84"/>
      <c r="E455" s="84"/>
    </row>
    <row r="456" spans="1:5" s="31" customFormat="1" ht="12.75">
      <c r="A456" s="41" t="s">
        <v>197</v>
      </c>
      <c r="B456" s="84">
        <v>9600</v>
      </c>
      <c r="C456" s="84">
        <v>10000</v>
      </c>
      <c r="D456" s="84">
        <v>10000</v>
      </c>
      <c r="E456" s="84">
        <v>10000</v>
      </c>
    </row>
    <row r="457" spans="1:5" s="31" customFormat="1" ht="12.75">
      <c r="A457" s="41" t="s">
        <v>198</v>
      </c>
      <c r="B457" s="84">
        <v>0</v>
      </c>
      <c r="C457" s="84">
        <v>50000</v>
      </c>
      <c r="D457" s="84">
        <v>37000</v>
      </c>
      <c r="E457" s="84">
        <v>40000</v>
      </c>
    </row>
    <row r="458" spans="1:5" s="31" customFormat="1" ht="12.75">
      <c r="A458" s="41" t="s">
        <v>199</v>
      </c>
      <c r="B458" s="84">
        <v>0</v>
      </c>
      <c r="C458" s="84">
        <v>10000</v>
      </c>
      <c r="D458" s="84">
        <v>0</v>
      </c>
      <c r="E458" s="84">
        <v>5000</v>
      </c>
    </row>
    <row r="459" spans="1:5" s="31" customFormat="1" ht="12.75">
      <c r="A459" s="41" t="s">
        <v>200</v>
      </c>
      <c r="B459" s="84">
        <v>95860</v>
      </c>
      <c r="C459" s="84">
        <v>100000</v>
      </c>
      <c r="D459" s="84">
        <v>100000</v>
      </c>
      <c r="E459" s="84">
        <v>100000</v>
      </c>
    </row>
    <row r="460" spans="1:5" s="31" customFormat="1" ht="12.75">
      <c r="A460" s="41" t="s">
        <v>304</v>
      </c>
      <c r="B460" s="84">
        <v>98248</v>
      </c>
      <c r="C460" s="84">
        <v>100000</v>
      </c>
      <c r="D460" s="84">
        <v>100000</v>
      </c>
      <c r="E460" s="84">
        <v>100000</v>
      </c>
    </row>
    <row r="461" spans="1:5" s="31" customFormat="1" ht="12.75">
      <c r="A461" s="41" t="s">
        <v>305</v>
      </c>
      <c r="B461" s="84">
        <v>175527</v>
      </c>
      <c r="C461" s="84">
        <v>200000</v>
      </c>
      <c r="D461" s="84">
        <v>198000</v>
      </c>
      <c r="E461" s="84">
        <v>200000</v>
      </c>
    </row>
    <row r="462" spans="1:5" s="31" customFormat="1" ht="12.75">
      <c r="A462" s="41" t="s">
        <v>307</v>
      </c>
      <c r="B462" s="84">
        <v>199949</v>
      </c>
      <c r="C462" s="84">
        <v>200000</v>
      </c>
      <c r="D462" s="84">
        <v>198000</v>
      </c>
      <c r="E462" s="84">
        <v>200000</v>
      </c>
    </row>
    <row r="463" spans="1:5" s="31" customFormat="1" ht="12.75">
      <c r="A463" s="41" t="s">
        <v>459</v>
      </c>
      <c r="B463" s="84">
        <v>0</v>
      </c>
      <c r="C463" s="84">
        <v>20000</v>
      </c>
      <c r="D463" s="84">
        <v>15000</v>
      </c>
      <c r="E463" s="84">
        <v>15000</v>
      </c>
    </row>
    <row r="464" spans="1:5" s="31" customFormat="1" ht="12.75">
      <c r="A464" s="39" t="s">
        <v>309</v>
      </c>
      <c r="B464" s="84"/>
      <c r="C464" s="84"/>
      <c r="D464" s="84"/>
      <c r="E464" s="84"/>
    </row>
    <row r="465" spans="1:5" s="31" customFormat="1" ht="12.75">
      <c r="A465" s="41" t="s">
        <v>46</v>
      </c>
      <c r="B465" s="84">
        <v>0</v>
      </c>
      <c r="C465" s="84">
        <v>25000</v>
      </c>
      <c r="D465" s="84">
        <v>25000</v>
      </c>
      <c r="E465" s="84">
        <v>25000</v>
      </c>
    </row>
    <row r="466" spans="1:5" s="31" customFormat="1" ht="12.75">
      <c r="A466" s="41" t="s">
        <v>311</v>
      </c>
      <c r="B466" s="84">
        <v>8000</v>
      </c>
      <c r="C466" s="84">
        <v>20000</v>
      </c>
      <c r="D466" s="84">
        <v>17000</v>
      </c>
      <c r="E466" s="84">
        <v>18000</v>
      </c>
    </row>
    <row r="467" spans="1:5" s="31" customFormat="1" ht="12.75">
      <c r="A467" s="45" t="s">
        <v>312</v>
      </c>
      <c r="B467" s="85">
        <f>B456+B457+B458+B459+B460+B461+B462+B463+B465+B466</f>
        <v>587184</v>
      </c>
      <c r="C467" s="85">
        <f>SUM(C456:C466)</f>
        <v>735000</v>
      </c>
      <c r="D467" s="85">
        <f>SUM(D456:D466)</f>
        <v>700000</v>
      </c>
      <c r="E467" s="85">
        <f>E456+E457+E458+E459+E460+E461+E462+E463+E465+E466</f>
        <v>713000</v>
      </c>
    </row>
    <row r="468" spans="1:5" s="31" customFormat="1" ht="12.75">
      <c r="A468" s="39" t="s">
        <v>297</v>
      </c>
      <c r="B468" s="84"/>
      <c r="C468" s="84"/>
      <c r="D468" s="84">
        <v>0</v>
      </c>
      <c r="E468" s="84"/>
    </row>
    <row r="469" spans="1:5" s="31" customFormat="1" ht="12.75">
      <c r="A469" s="41" t="s">
        <v>119</v>
      </c>
      <c r="B469" s="84">
        <v>0</v>
      </c>
      <c r="C469" s="84">
        <v>0</v>
      </c>
      <c r="D469" s="84">
        <v>0</v>
      </c>
      <c r="E469" s="84">
        <v>0</v>
      </c>
    </row>
    <row r="470" spans="1:5" s="31" customFormat="1" ht="12.75">
      <c r="A470" s="41" t="s">
        <v>120</v>
      </c>
      <c r="B470" s="84">
        <v>0</v>
      </c>
      <c r="C470" s="84">
        <v>0</v>
      </c>
      <c r="D470" s="84">
        <v>0</v>
      </c>
      <c r="E470" s="84">
        <v>0</v>
      </c>
    </row>
    <row r="471" spans="1:5" s="31" customFormat="1" ht="12.75">
      <c r="A471" s="41" t="s">
        <v>121</v>
      </c>
      <c r="B471" s="84">
        <v>0</v>
      </c>
      <c r="C471" s="84">
        <v>0</v>
      </c>
      <c r="D471" s="84">
        <v>0</v>
      </c>
      <c r="E471" s="84">
        <v>0</v>
      </c>
    </row>
    <row r="472" spans="1:5" s="31" customFormat="1" ht="12.75">
      <c r="A472" s="41" t="s">
        <v>122</v>
      </c>
      <c r="B472" s="84">
        <v>0</v>
      </c>
      <c r="C472" s="84">
        <v>0</v>
      </c>
      <c r="D472" s="84">
        <v>0</v>
      </c>
      <c r="E472" s="84">
        <v>0</v>
      </c>
    </row>
    <row r="473" spans="1:5" s="31" customFormat="1" ht="12.75">
      <c r="A473" s="41" t="s">
        <v>123</v>
      </c>
      <c r="B473" s="84"/>
      <c r="C473" s="84"/>
      <c r="D473" s="84">
        <v>0</v>
      </c>
      <c r="E473" s="84"/>
    </row>
    <row r="474" spans="1:5" s="31" customFormat="1" ht="12.75">
      <c r="A474" s="41" t="s">
        <v>453</v>
      </c>
      <c r="B474" s="84">
        <v>150000</v>
      </c>
      <c r="C474" s="84">
        <v>0</v>
      </c>
      <c r="D474" s="84">
        <v>0</v>
      </c>
      <c r="E474" s="84">
        <v>0</v>
      </c>
    </row>
    <row r="475" spans="1:5" s="31" customFormat="1" ht="12.75">
      <c r="A475" s="45" t="s">
        <v>126</v>
      </c>
      <c r="B475" s="85">
        <f>B469+B470+B471+B472+B474</f>
        <v>150000</v>
      </c>
      <c r="C475" s="85">
        <f>C469+C470+C471+C472+C474</f>
        <v>0</v>
      </c>
      <c r="D475" s="85">
        <v>0</v>
      </c>
      <c r="E475" s="85">
        <f>E469+E470+E471+E472+E474</f>
        <v>0</v>
      </c>
    </row>
    <row r="476" spans="1:5" s="31" customFormat="1" ht="12.75">
      <c r="A476" s="45" t="s">
        <v>313</v>
      </c>
      <c r="B476" s="85">
        <f>B453+B467+B475</f>
        <v>5248737</v>
      </c>
      <c r="C476" s="85">
        <f>C453+C467+C475</f>
        <v>8065000</v>
      </c>
      <c r="D476" s="85">
        <v>0</v>
      </c>
      <c r="E476" s="85">
        <f>E453+E467+E475</f>
        <v>8119000</v>
      </c>
    </row>
    <row r="477" spans="1:5" s="31" customFormat="1" ht="12.75">
      <c r="A477" s="45" t="s">
        <v>47</v>
      </c>
      <c r="B477" s="85">
        <f>B396+B453+B467+B475</f>
        <v>29088681</v>
      </c>
      <c r="C477" s="85">
        <f>C396+C453+C467+C475</f>
        <v>41265000</v>
      </c>
      <c r="D477" s="85">
        <f>D396+D453+D467+D475</f>
        <v>39553000</v>
      </c>
      <c r="E477" s="85">
        <f>E396+E453+E467+E475</f>
        <v>44319000</v>
      </c>
    </row>
    <row r="478" spans="1:5" s="31" customFormat="1" ht="12.75">
      <c r="A478" s="14"/>
      <c r="B478" s="15"/>
      <c r="C478" s="15"/>
      <c r="D478" s="15"/>
      <c r="E478" s="16"/>
    </row>
    <row r="479" spans="1:5" s="31" customFormat="1" ht="11.25" customHeight="1">
      <c r="A479" s="163" t="s">
        <v>319</v>
      </c>
      <c r="B479" s="164"/>
      <c r="C479" s="164"/>
      <c r="D479" s="164"/>
      <c r="E479" s="165"/>
    </row>
    <row r="480" spans="1:5" s="31" customFormat="1" ht="10.5" customHeight="1">
      <c r="A480" s="157" t="s">
        <v>30</v>
      </c>
      <c r="B480" s="158"/>
      <c r="C480" s="158"/>
      <c r="D480" s="158"/>
      <c r="E480" s="159"/>
    </row>
    <row r="481" spans="1:5" s="31" customFormat="1" ht="9.75" customHeight="1">
      <c r="A481" s="157" t="s">
        <v>48</v>
      </c>
      <c r="B481" s="158"/>
      <c r="C481" s="158"/>
      <c r="D481" s="158"/>
      <c r="E481" s="159"/>
    </row>
    <row r="482" spans="1:5" s="31" customFormat="1" ht="14.25">
      <c r="A482" s="160" t="s">
        <v>516</v>
      </c>
      <c r="B482" s="161"/>
      <c r="C482" s="161"/>
      <c r="D482" s="161"/>
      <c r="E482" s="162"/>
    </row>
    <row r="483" spans="1:5" s="31" customFormat="1" ht="42.75">
      <c r="A483" s="38" t="s">
        <v>146</v>
      </c>
      <c r="B483" s="38" t="s">
        <v>475</v>
      </c>
      <c r="C483" s="38" t="s">
        <v>452</v>
      </c>
      <c r="D483" s="38" t="s">
        <v>476</v>
      </c>
      <c r="E483" s="38" t="s">
        <v>477</v>
      </c>
    </row>
    <row r="484" spans="1:5" s="31" customFormat="1" ht="12.75">
      <c r="A484" s="39" t="s">
        <v>147</v>
      </c>
      <c r="B484" s="41"/>
      <c r="C484" s="41"/>
      <c r="D484" s="41"/>
      <c r="E484" s="41"/>
    </row>
    <row r="485" spans="1:5" s="31" customFormat="1" ht="12.75">
      <c r="A485" s="39" t="s">
        <v>148</v>
      </c>
      <c r="B485" s="41"/>
      <c r="C485" s="41"/>
      <c r="D485" s="41"/>
      <c r="E485" s="41"/>
    </row>
    <row r="486" spans="1:5" s="31" customFormat="1" ht="12.75">
      <c r="A486" s="41" t="s">
        <v>149</v>
      </c>
      <c r="B486" s="84">
        <v>1836885</v>
      </c>
      <c r="C486" s="84">
        <v>1800000</v>
      </c>
      <c r="D486" s="84">
        <v>1700000</v>
      </c>
      <c r="E486" s="84">
        <v>2000000</v>
      </c>
    </row>
    <row r="487" spans="1:5" s="31" customFormat="1" ht="12.75">
      <c r="A487" s="41" t="s">
        <v>181</v>
      </c>
      <c r="B487" s="84">
        <v>1497431</v>
      </c>
      <c r="C487" s="84">
        <v>1300000</v>
      </c>
      <c r="D487" s="84">
        <v>1300000</v>
      </c>
      <c r="E487" s="84">
        <v>1500000</v>
      </c>
    </row>
    <row r="488" spans="1:5" s="31" customFormat="1" ht="12.75">
      <c r="A488" s="41" t="s">
        <v>182</v>
      </c>
      <c r="B488" s="84">
        <v>145643</v>
      </c>
      <c r="C488" s="84">
        <v>200000</v>
      </c>
      <c r="D488" s="84">
        <v>120000</v>
      </c>
      <c r="E488" s="84">
        <v>150000</v>
      </c>
    </row>
    <row r="489" spans="1:5" s="31" customFormat="1" ht="12.75">
      <c r="A489" s="45" t="s">
        <v>183</v>
      </c>
      <c r="B489" s="85">
        <f>B486+B487+B488</f>
        <v>3479959</v>
      </c>
      <c r="C489" s="85">
        <f>C486+C487+C488</f>
        <v>3300000</v>
      </c>
      <c r="D489" s="85">
        <f>D486+D487+D488</f>
        <v>3120000</v>
      </c>
      <c r="E489" s="85">
        <f>E486+E487+E488</f>
        <v>3650000</v>
      </c>
    </row>
    <row r="490" spans="1:5" s="31" customFormat="1" ht="12.75">
      <c r="A490" s="39" t="s">
        <v>184</v>
      </c>
      <c r="B490" s="84"/>
      <c r="C490" s="84"/>
      <c r="D490" s="84"/>
      <c r="E490" s="84"/>
    </row>
    <row r="491" spans="1:5" s="31" customFormat="1" ht="12.75">
      <c r="A491" s="41" t="s">
        <v>152</v>
      </c>
      <c r="B491" s="84">
        <v>0</v>
      </c>
      <c r="C491" s="84">
        <v>500000</v>
      </c>
      <c r="D491" s="84">
        <v>0</v>
      </c>
      <c r="E491" s="84">
        <v>0</v>
      </c>
    </row>
    <row r="492" spans="1:5" s="31" customFormat="1" ht="12.75">
      <c r="A492" s="41" t="s">
        <v>153</v>
      </c>
      <c r="B492" s="84">
        <v>323699</v>
      </c>
      <c r="C492" s="84">
        <v>300000</v>
      </c>
      <c r="D492" s="84">
        <v>640000</v>
      </c>
      <c r="E492" s="84">
        <v>680000</v>
      </c>
    </row>
    <row r="493" spans="1:5" s="31" customFormat="1" ht="12.75">
      <c r="A493" s="41" t="s">
        <v>154</v>
      </c>
      <c r="B493" s="84">
        <v>233454</v>
      </c>
      <c r="C493" s="84">
        <v>80000</v>
      </c>
      <c r="D493" s="84">
        <v>75000</v>
      </c>
      <c r="E493" s="84">
        <v>100000</v>
      </c>
    </row>
    <row r="494" spans="1:5" s="31" customFormat="1" ht="12.75">
      <c r="A494" s="41" t="s">
        <v>155</v>
      </c>
      <c r="B494" s="84">
        <v>38242</v>
      </c>
      <c r="C494" s="84">
        <v>70000</v>
      </c>
      <c r="D494" s="84">
        <v>80000</v>
      </c>
      <c r="E494" s="84">
        <v>100000</v>
      </c>
    </row>
    <row r="495" spans="1:5" s="31" customFormat="1" ht="12.75">
      <c r="A495" s="41" t="s">
        <v>185</v>
      </c>
      <c r="B495" s="84">
        <v>81540</v>
      </c>
      <c r="C495" s="84">
        <v>0</v>
      </c>
      <c r="D495" s="84">
        <v>7000</v>
      </c>
      <c r="E495" s="84">
        <v>10000</v>
      </c>
    </row>
    <row r="496" spans="1:5" s="31" customFormat="1" ht="12.75">
      <c r="A496" s="45" t="s">
        <v>105</v>
      </c>
      <c r="B496" s="85">
        <f>B491+B492+B493+B494+B495</f>
        <v>676935</v>
      </c>
      <c r="C496" s="85">
        <f>C491+C492+C493+C494+C495</f>
        <v>950000</v>
      </c>
      <c r="D496" s="85">
        <f>D491+D492+D493+D494+D495</f>
        <v>802000</v>
      </c>
      <c r="E496" s="85">
        <f>E491+E492+E493+E494+E495</f>
        <v>890000</v>
      </c>
    </row>
    <row r="497" spans="1:5" s="31" customFormat="1" ht="12.75">
      <c r="A497" s="41" t="s">
        <v>157</v>
      </c>
      <c r="B497" s="84">
        <v>45535</v>
      </c>
      <c r="C497" s="84">
        <v>100000</v>
      </c>
      <c r="D497" s="84">
        <v>250000</v>
      </c>
      <c r="E497" s="84">
        <v>300000</v>
      </c>
    </row>
    <row r="498" spans="1:5" s="31" customFormat="1" ht="12.75">
      <c r="A498" s="41" t="s">
        <v>158</v>
      </c>
      <c r="B498" s="84">
        <v>26401</v>
      </c>
      <c r="C498" s="84">
        <v>80000</v>
      </c>
      <c r="D498" s="84">
        <v>20000</v>
      </c>
      <c r="E498" s="84">
        <v>25000</v>
      </c>
    </row>
    <row r="499" spans="1:5" s="31" customFormat="1" ht="12.75">
      <c r="A499" s="41" t="s">
        <v>159</v>
      </c>
      <c r="B499" s="84">
        <v>0</v>
      </c>
      <c r="C499" s="84">
        <v>50000</v>
      </c>
      <c r="D499" s="84">
        <v>0</v>
      </c>
      <c r="E499" s="84">
        <v>25000</v>
      </c>
    </row>
    <row r="500" spans="1:5" s="31" customFormat="1" ht="12.75">
      <c r="A500" s="41" t="s">
        <v>39</v>
      </c>
      <c r="B500" s="84">
        <v>0</v>
      </c>
      <c r="C500" s="84">
        <v>0</v>
      </c>
      <c r="D500" s="84">
        <v>0</v>
      </c>
      <c r="E500" s="84">
        <v>0</v>
      </c>
    </row>
    <row r="501" spans="1:5" s="31" customFormat="1" ht="12.75">
      <c r="A501" s="45" t="s">
        <v>106</v>
      </c>
      <c r="B501" s="85">
        <f>B489+B496+B497+B498+B499+B500</f>
        <v>4228830</v>
      </c>
      <c r="C501" s="85">
        <f>C489+C496+C497+C498+C499+C500</f>
        <v>4480000</v>
      </c>
      <c r="D501" s="85">
        <f>D489+D496+D497+D498+D499+D500</f>
        <v>4192000</v>
      </c>
      <c r="E501" s="85">
        <f>E489+E496+E497+E498+E499+E500</f>
        <v>4890000</v>
      </c>
    </row>
    <row r="502" spans="1:5" s="31" customFormat="1" ht="12.75">
      <c r="A502" s="39" t="s">
        <v>160</v>
      </c>
      <c r="B502" s="84"/>
      <c r="C502" s="84"/>
      <c r="D502" s="84"/>
      <c r="E502" s="84"/>
    </row>
    <row r="503" spans="1:5" s="31" customFormat="1" ht="12.75">
      <c r="A503" s="39" t="s">
        <v>161</v>
      </c>
      <c r="B503" s="84"/>
      <c r="C503" s="84"/>
      <c r="D503" s="84"/>
      <c r="E503" s="84"/>
    </row>
    <row r="504" spans="1:5" s="31" customFormat="1" ht="12.75">
      <c r="A504" s="41" t="s">
        <v>186</v>
      </c>
      <c r="B504" s="84">
        <v>6600</v>
      </c>
      <c r="C504" s="84">
        <v>100000</v>
      </c>
      <c r="D504" s="84">
        <v>0</v>
      </c>
      <c r="E504" s="84">
        <v>10000</v>
      </c>
    </row>
    <row r="505" spans="1:5" s="31" customFormat="1" ht="12.75">
      <c r="A505" s="41" t="s">
        <v>40</v>
      </c>
      <c r="B505" s="84">
        <v>104800</v>
      </c>
      <c r="C505" s="84">
        <v>150000</v>
      </c>
      <c r="D505" s="84">
        <v>130000</v>
      </c>
      <c r="E505" s="84">
        <v>150000</v>
      </c>
    </row>
    <row r="506" spans="1:5" s="31" customFormat="1" ht="12.75">
      <c r="A506" s="39" t="s">
        <v>164</v>
      </c>
      <c r="B506" s="84"/>
      <c r="C506" s="84"/>
      <c r="D506" s="84"/>
      <c r="E506" s="84"/>
    </row>
    <row r="507" spans="1:5" s="31" customFormat="1" ht="12.75">
      <c r="A507" s="41" t="s">
        <v>165</v>
      </c>
      <c r="B507" s="84">
        <v>132842</v>
      </c>
      <c r="C507" s="84">
        <v>150000</v>
      </c>
      <c r="D507" s="84">
        <v>165000</v>
      </c>
      <c r="E507" s="84">
        <v>175000</v>
      </c>
    </row>
    <row r="508" spans="1:5" s="31" customFormat="1" ht="12.75">
      <c r="A508" s="41" t="s">
        <v>166</v>
      </c>
      <c r="B508" s="84">
        <v>0</v>
      </c>
      <c r="C508" s="84">
        <v>40000</v>
      </c>
      <c r="D508" s="84">
        <v>0</v>
      </c>
      <c r="E508" s="84">
        <v>0</v>
      </c>
    </row>
    <row r="509" spans="1:5" s="31" customFormat="1" ht="12.75">
      <c r="A509" s="41" t="s">
        <v>167</v>
      </c>
      <c r="B509" s="84">
        <v>3150</v>
      </c>
      <c r="C509" s="84">
        <v>10000</v>
      </c>
      <c r="D509" s="84">
        <v>3000</v>
      </c>
      <c r="E509" s="84">
        <v>5000</v>
      </c>
    </row>
    <row r="510" spans="1:5" s="31" customFormat="1" ht="12.75">
      <c r="A510" s="41" t="s">
        <v>168</v>
      </c>
      <c r="B510" s="84">
        <v>15148</v>
      </c>
      <c r="C510" s="84">
        <v>25000</v>
      </c>
      <c r="D510" s="84">
        <v>14000</v>
      </c>
      <c r="E510" s="84">
        <v>20000</v>
      </c>
    </row>
    <row r="511" spans="1:5" s="31" customFormat="1" ht="12.75">
      <c r="A511" s="41" t="s">
        <v>169</v>
      </c>
      <c r="B511" s="84">
        <v>14855</v>
      </c>
      <c r="C511" s="84">
        <v>20000</v>
      </c>
      <c r="D511" s="84">
        <v>15000</v>
      </c>
      <c r="E511" s="84">
        <v>17000</v>
      </c>
    </row>
    <row r="512" spans="1:5" s="31" customFormat="1" ht="12.75">
      <c r="A512" s="41" t="s">
        <v>171</v>
      </c>
      <c r="B512" s="84">
        <v>3485</v>
      </c>
      <c r="C512" s="84">
        <v>7500</v>
      </c>
      <c r="D512" s="84">
        <v>5000</v>
      </c>
      <c r="E512" s="84">
        <v>5000</v>
      </c>
    </row>
    <row r="513" spans="1:5" s="31" customFormat="1" ht="12.75">
      <c r="A513" s="41" t="s">
        <v>172</v>
      </c>
      <c r="B513" s="84">
        <v>2000</v>
      </c>
      <c r="C513" s="84">
        <v>5000</v>
      </c>
      <c r="D513" s="84">
        <v>5000</v>
      </c>
      <c r="E513" s="84">
        <v>5000</v>
      </c>
    </row>
    <row r="514" spans="1:5" s="31" customFormat="1" ht="12.75">
      <c r="A514" s="41" t="s">
        <v>261</v>
      </c>
      <c r="B514" s="84">
        <v>7427</v>
      </c>
      <c r="C514" s="84">
        <v>0</v>
      </c>
      <c r="D514" s="84">
        <v>0</v>
      </c>
      <c r="E514" s="84">
        <v>0</v>
      </c>
    </row>
    <row r="515" spans="1:5" s="31" customFormat="1" ht="12.75">
      <c r="A515" s="39" t="s">
        <v>173</v>
      </c>
      <c r="B515" s="84"/>
      <c r="C515" s="84"/>
      <c r="D515" s="84"/>
      <c r="E515" s="84"/>
    </row>
    <row r="516" spans="1:5" s="31" customFormat="1" ht="12.75">
      <c r="A516" s="41" t="s">
        <v>174</v>
      </c>
      <c r="B516" s="84">
        <v>13372</v>
      </c>
      <c r="C516" s="84">
        <v>25000</v>
      </c>
      <c r="D516" s="84">
        <v>10000</v>
      </c>
      <c r="E516" s="84">
        <v>10000</v>
      </c>
    </row>
    <row r="517" spans="1:5" s="31" customFormat="1" ht="12.75">
      <c r="A517" s="41" t="s">
        <v>175</v>
      </c>
      <c r="B517" s="84">
        <v>56001</v>
      </c>
      <c r="C517" s="84">
        <v>75000</v>
      </c>
      <c r="D517" s="84">
        <v>68000</v>
      </c>
      <c r="E517" s="84">
        <v>75000</v>
      </c>
    </row>
    <row r="518" spans="1:5" s="31" customFormat="1" ht="12.75">
      <c r="A518" s="41" t="s">
        <v>176</v>
      </c>
      <c r="B518" s="84">
        <v>1740</v>
      </c>
      <c r="C518" s="84">
        <v>5000</v>
      </c>
      <c r="D518" s="84">
        <v>2000</v>
      </c>
      <c r="E518" s="84">
        <v>3000</v>
      </c>
    </row>
    <row r="519" spans="1:5" s="31" customFormat="1" ht="12.75">
      <c r="A519" s="41" t="s">
        <v>177</v>
      </c>
      <c r="B519" s="84">
        <v>14773</v>
      </c>
      <c r="C519" s="84">
        <v>15000</v>
      </c>
      <c r="D519" s="84">
        <v>7000</v>
      </c>
      <c r="E519" s="84">
        <v>10000</v>
      </c>
    </row>
    <row r="520" spans="1:5" s="31" customFormat="1" ht="12.75">
      <c r="A520" s="39" t="s">
        <v>107</v>
      </c>
      <c r="B520" s="41"/>
      <c r="C520" s="41"/>
      <c r="D520" s="41"/>
      <c r="E520" s="41"/>
    </row>
    <row r="521" spans="1:5" s="31" customFormat="1" ht="12.75">
      <c r="A521" s="41" t="s">
        <v>108</v>
      </c>
      <c r="B521" s="84">
        <v>32743</v>
      </c>
      <c r="C521" s="84">
        <v>50000</v>
      </c>
      <c r="D521" s="84">
        <v>37000</v>
      </c>
      <c r="E521" s="84">
        <v>40000</v>
      </c>
    </row>
    <row r="522" spans="1:5" s="31" customFormat="1" ht="12.75">
      <c r="A522" s="41" t="s">
        <v>189</v>
      </c>
      <c r="B522" s="84">
        <v>0</v>
      </c>
      <c r="C522" s="84">
        <v>40000</v>
      </c>
      <c r="D522" s="84">
        <v>30000</v>
      </c>
      <c r="E522" s="84">
        <v>30000</v>
      </c>
    </row>
    <row r="523" spans="1:5" s="31" customFormat="1" ht="12.75">
      <c r="A523" s="41" t="s">
        <v>190</v>
      </c>
      <c r="B523" s="84">
        <v>0</v>
      </c>
      <c r="C523" s="84">
        <v>5000</v>
      </c>
      <c r="D523" s="84">
        <v>0</v>
      </c>
      <c r="E523" s="84">
        <v>5000</v>
      </c>
    </row>
    <row r="524" spans="1:5" s="31" customFormat="1" ht="12.75">
      <c r="A524" s="39" t="s">
        <v>194</v>
      </c>
      <c r="B524" s="84"/>
      <c r="C524" s="84"/>
      <c r="D524" s="84"/>
      <c r="E524" s="84"/>
    </row>
    <row r="525" spans="1:5" s="31" customFormat="1" ht="12.75">
      <c r="A525" s="41" t="s">
        <v>195</v>
      </c>
      <c r="B525" s="84">
        <v>47980</v>
      </c>
      <c r="C525" s="84">
        <v>50000</v>
      </c>
      <c r="D525" s="84">
        <v>50000</v>
      </c>
      <c r="E525" s="84">
        <v>50000</v>
      </c>
    </row>
    <row r="526" spans="1:5" s="31" customFormat="1" ht="12.75">
      <c r="A526" s="48" t="s">
        <v>0</v>
      </c>
      <c r="B526" s="84">
        <v>11796</v>
      </c>
      <c r="C526" s="84">
        <v>25000</v>
      </c>
      <c r="D526" s="84">
        <v>25000</v>
      </c>
      <c r="E526" s="84">
        <v>25000</v>
      </c>
    </row>
    <row r="527" spans="1:5" s="31" customFormat="1" ht="12.75">
      <c r="A527" s="41" t="s">
        <v>1</v>
      </c>
      <c r="B527" s="84">
        <v>36950</v>
      </c>
      <c r="C527" s="84">
        <v>50000</v>
      </c>
      <c r="D527" s="84">
        <v>26000</v>
      </c>
      <c r="E527" s="84">
        <v>30000</v>
      </c>
    </row>
    <row r="528" spans="1:5" s="31" customFormat="1" ht="12.75">
      <c r="A528" s="39" t="s">
        <v>358</v>
      </c>
      <c r="B528" s="84"/>
      <c r="C528" s="84"/>
      <c r="D528" s="84"/>
      <c r="E528" s="84"/>
    </row>
    <row r="529" spans="1:5" s="31" customFormat="1" ht="12.75">
      <c r="A529" s="41" t="s">
        <v>41</v>
      </c>
      <c r="B529" s="84">
        <v>5388</v>
      </c>
      <c r="C529" s="84">
        <v>10000</v>
      </c>
      <c r="D529" s="84">
        <v>6000</v>
      </c>
      <c r="E529" s="84">
        <v>10000</v>
      </c>
    </row>
    <row r="530" spans="1:5" s="31" customFormat="1" ht="12.75">
      <c r="A530" s="39" t="s">
        <v>110</v>
      </c>
      <c r="B530" s="84"/>
      <c r="C530" s="84"/>
      <c r="D530" s="84"/>
      <c r="E530" s="84"/>
    </row>
    <row r="531" spans="1:5" s="31" customFormat="1" ht="12.75">
      <c r="A531" s="41" t="s">
        <v>196</v>
      </c>
      <c r="B531" s="84">
        <v>0</v>
      </c>
      <c r="C531" s="84">
        <v>2000</v>
      </c>
      <c r="D531" s="84">
        <v>0</v>
      </c>
      <c r="E531" s="84">
        <v>2000</v>
      </c>
    </row>
    <row r="532" spans="1:5" s="31" customFormat="1" ht="12.75">
      <c r="A532" s="48" t="s">
        <v>111</v>
      </c>
      <c r="B532" s="84">
        <v>2130</v>
      </c>
      <c r="C532" s="84">
        <v>5000</v>
      </c>
      <c r="D532" s="84">
        <v>3000</v>
      </c>
      <c r="E532" s="84">
        <v>5000</v>
      </c>
    </row>
    <row r="533" spans="1:5" s="31" customFormat="1" ht="12.75">
      <c r="A533" s="45" t="s">
        <v>296</v>
      </c>
      <c r="B533" s="85">
        <f>SUM(B504:B532)</f>
        <v>513180</v>
      </c>
      <c r="C533" s="85">
        <f>SUM(C504:C532)</f>
        <v>864500</v>
      </c>
      <c r="D533" s="85">
        <f>SUM(D504:D532)</f>
        <v>601000</v>
      </c>
      <c r="E533" s="85">
        <f>SUM(E504:E532)</f>
        <v>682000</v>
      </c>
    </row>
    <row r="534" spans="1:5" s="31" customFormat="1" ht="12.75">
      <c r="A534" s="10"/>
      <c r="B534" s="10"/>
      <c r="C534" s="10"/>
      <c r="D534" s="10"/>
      <c r="E534" s="10"/>
    </row>
    <row r="535" spans="1:5" s="31" customFormat="1" ht="12.75">
      <c r="A535" s="15"/>
      <c r="B535" s="15"/>
      <c r="C535" s="15"/>
      <c r="D535" s="15"/>
      <c r="E535" s="15"/>
    </row>
    <row r="536" spans="1:5" s="31" customFormat="1" ht="14.25">
      <c r="A536" s="157" t="s">
        <v>319</v>
      </c>
      <c r="B536" s="158"/>
      <c r="C536" s="158"/>
      <c r="D536" s="158"/>
      <c r="E536" s="159"/>
    </row>
    <row r="537" spans="1:5" s="31" customFormat="1" ht="14.25">
      <c r="A537" s="157" t="s">
        <v>30</v>
      </c>
      <c r="B537" s="158"/>
      <c r="C537" s="158"/>
      <c r="D537" s="158"/>
      <c r="E537" s="159"/>
    </row>
    <row r="538" spans="1:5" s="31" customFormat="1" ht="14.25">
      <c r="A538" s="157" t="s">
        <v>48</v>
      </c>
      <c r="B538" s="158"/>
      <c r="C538" s="158"/>
      <c r="D538" s="158"/>
      <c r="E538" s="159"/>
    </row>
    <row r="539" spans="1:5" s="31" customFormat="1" ht="14.25">
      <c r="A539" s="160" t="s">
        <v>516</v>
      </c>
      <c r="B539" s="161"/>
      <c r="C539" s="161"/>
      <c r="D539" s="161"/>
      <c r="E539" s="162"/>
    </row>
    <row r="540" spans="1:5" s="31" customFormat="1" ht="42.75">
      <c r="A540" s="38" t="s">
        <v>146</v>
      </c>
      <c r="B540" s="38" t="s">
        <v>475</v>
      </c>
      <c r="C540" s="38" t="s">
        <v>452</v>
      </c>
      <c r="D540" s="38" t="s">
        <v>476</v>
      </c>
      <c r="E540" s="38" t="s">
        <v>477</v>
      </c>
    </row>
    <row r="541" spans="1:5" s="31" customFormat="1" ht="12.75">
      <c r="A541" s="39" t="s">
        <v>113</v>
      </c>
      <c r="B541" s="84"/>
      <c r="C541" s="84"/>
      <c r="D541" s="84"/>
      <c r="E541" s="84"/>
    </row>
    <row r="542" spans="1:5" s="31" customFormat="1" ht="12.75">
      <c r="A542" s="39" t="s">
        <v>114</v>
      </c>
      <c r="B542" s="84"/>
      <c r="C542" s="84"/>
      <c r="D542" s="84"/>
      <c r="E542" s="84"/>
    </row>
    <row r="543" spans="1:5" s="31" customFormat="1" ht="12.75">
      <c r="A543" s="41" t="s">
        <v>197</v>
      </c>
      <c r="B543" s="84">
        <v>2300</v>
      </c>
      <c r="C543" s="84">
        <v>5000</v>
      </c>
      <c r="D543" s="84">
        <v>5000</v>
      </c>
      <c r="E543" s="84">
        <v>5000</v>
      </c>
    </row>
    <row r="544" spans="1:5" s="31" customFormat="1" ht="12.75">
      <c r="A544" s="41" t="s">
        <v>198</v>
      </c>
      <c r="B544" s="84">
        <v>0</v>
      </c>
      <c r="C544" s="84">
        <v>3000</v>
      </c>
      <c r="D544" s="84">
        <v>2000</v>
      </c>
      <c r="E544" s="84">
        <v>3000</v>
      </c>
    </row>
    <row r="545" spans="1:5" s="31" customFormat="1" ht="12.75">
      <c r="A545" s="41" t="s">
        <v>199</v>
      </c>
      <c r="B545" s="84">
        <v>0</v>
      </c>
      <c r="C545" s="84">
        <v>2000</v>
      </c>
      <c r="D545" s="84">
        <v>0</v>
      </c>
      <c r="E545" s="84">
        <v>2000</v>
      </c>
    </row>
    <row r="546" spans="1:5" s="31" customFormat="1" ht="12.75">
      <c r="A546" s="41" t="s">
        <v>200</v>
      </c>
      <c r="B546" s="84">
        <v>0</v>
      </c>
      <c r="C546" s="84">
        <v>0</v>
      </c>
      <c r="D546" s="84">
        <v>0</v>
      </c>
      <c r="E546" s="84">
        <v>0</v>
      </c>
    </row>
    <row r="547" spans="1:5" s="31" customFormat="1" ht="12.75">
      <c r="A547" s="41" t="s">
        <v>304</v>
      </c>
      <c r="B547" s="84">
        <v>0</v>
      </c>
      <c r="C547" s="84">
        <v>0</v>
      </c>
      <c r="D547" s="84">
        <v>0</v>
      </c>
      <c r="E547" s="84">
        <v>0</v>
      </c>
    </row>
    <row r="548" spans="1:5" s="31" customFormat="1" ht="12.75">
      <c r="A548" s="41" t="s">
        <v>305</v>
      </c>
      <c r="B548" s="84">
        <v>36032</v>
      </c>
      <c r="C548" s="84">
        <v>50000</v>
      </c>
      <c r="D548" s="84">
        <v>50000</v>
      </c>
      <c r="E548" s="84">
        <v>50000</v>
      </c>
    </row>
    <row r="549" spans="1:5" s="31" customFormat="1" ht="12.75">
      <c r="A549" s="41" t="s">
        <v>306</v>
      </c>
      <c r="B549" s="84">
        <v>0</v>
      </c>
      <c r="C549" s="84">
        <v>0</v>
      </c>
      <c r="D549" s="84">
        <v>0</v>
      </c>
      <c r="E549" s="84">
        <v>0</v>
      </c>
    </row>
    <row r="550" spans="1:5" s="31" customFormat="1" ht="12.75">
      <c r="A550" s="41" t="s">
        <v>307</v>
      </c>
      <c r="B550" s="84">
        <v>0</v>
      </c>
      <c r="C550" s="84">
        <v>10000</v>
      </c>
      <c r="D550" s="84">
        <v>9000</v>
      </c>
      <c r="E550" s="84">
        <v>10000</v>
      </c>
    </row>
    <row r="551" spans="1:5" s="31" customFormat="1" ht="12.75">
      <c r="A551" s="41" t="s">
        <v>308</v>
      </c>
      <c r="B551" s="84">
        <v>0</v>
      </c>
      <c r="C551" s="84">
        <v>2000</v>
      </c>
      <c r="D551" s="84">
        <v>1000</v>
      </c>
      <c r="E551" s="84">
        <v>2000</v>
      </c>
    </row>
    <row r="552" spans="1:5" s="31" customFormat="1" ht="12.75">
      <c r="A552" s="39" t="s">
        <v>309</v>
      </c>
      <c r="B552" s="84"/>
      <c r="C552" s="84"/>
      <c r="D552" s="84"/>
      <c r="E552" s="84"/>
    </row>
    <row r="553" spans="1:5" s="31" customFormat="1" ht="12.75">
      <c r="A553" s="41" t="s">
        <v>310</v>
      </c>
      <c r="B553" s="84">
        <v>0</v>
      </c>
      <c r="C553" s="84">
        <v>10000</v>
      </c>
      <c r="D553" s="84">
        <v>4000</v>
      </c>
      <c r="E553" s="84">
        <v>5000</v>
      </c>
    </row>
    <row r="554" spans="1:5" s="31" customFormat="1" ht="12.75">
      <c r="A554" s="41" t="s">
        <v>311</v>
      </c>
      <c r="B554" s="84">
        <v>5240</v>
      </c>
      <c r="C554" s="84">
        <v>10000</v>
      </c>
      <c r="D554" s="84">
        <v>4500</v>
      </c>
      <c r="E554" s="84">
        <v>5000</v>
      </c>
    </row>
    <row r="555" spans="1:5" s="31" customFormat="1" ht="12.75">
      <c r="A555" s="45" t="s">
        <v>312</v>
      </c>
      <c r="B555" s="85">
        <f>B543+B544+B545+B546+B547+B548+B549+B550+B551+B553+B554</f>
        <v>43572</v>
      </c>
      <c r="C555" s="85">
        <f>C542+C543+C544+C545+C546+C547+C548+C549+C550+C551+C553+C554</f>
        <v>92000</v>
      </c>
      <c r="D555" s="85">
        <f>D542+D543+D544+D545+D546+D547+D548+D549+D550+D551+D553+D554</f>
        <v>75500</v>
      </c>
      <c r="E555" s="85">
        <f>E542+E543+E544+E545+E546+E547+E548+E549+E550+E551+E553+E554</f>
        <v>82000</v>
      </c>
    </row>
    <row r="556" spans="1:5" s="31" customFormat="1" ht="12.75">
      <c r="A556" s="39" t="s">
        <v>297</v>
      </c>
      <c r="B556" s="84"/>
      <c r="C556" s="84"/>
      <c r="D556" s="84"/>
      <c r="E556" s="84"/>
    </row>
    <row r="557" spans="1:5" s="31" customFormat="1" ht="12.75">
      <c r="A557" s="41" t="s">
        <v>49</v>
      </c>
      <c r="B557" s="84">
        <v>0</v>
      </c>
      <c r="C557" s="84">
        <v>0</v>
      </c>
      <c r="D557" s="84">
        <v>0</v>
      </c>
      <c r="E557" s="84">
        <v>0</v>
      </c>
    </row>
    <row r="558" spans="1:5" s="31" customFormat="1" ht="12.75">
      <c r="A558" s="41" t="s">
        <v>119</v>
      </c>
      <c r="B558" s="84">
        <v>20000</v>
      </c>
      <c r="C558" s="84">
        <v>0</v>
      </c>
      <c r="D558" s="84">
        <v>0</v>
      </c>
      <c r="E558" s="84">
        <v>0</v>
      </c>
    </row>
    <row r="559" spans="1:5" s="31" customFormat="1" ht="12.75">
      <c r="A559" s="41" t="s">
        <v>120</v>
      </c>
      <c r="B559" s="84">
        <v>0</v>
      </c>
      <c r="C559" s="84">
        <v>0</v>
      </c>
      <c r="D559" s="84">
        <v>0</v>
      </c>
      <c r="E559" s="84">
        <v>0</v>
      </c>
    </row>
    <row r="560" spans="1:5" s="31" customFormat="1" ht="12.75">
      <c r="A560" s="41" t="s">
        <v>121</v>
      </c>
      <c r="B560" s="84">
        <v>0</v>
      </c>
      <c r="C560" s="84"/>
      <c r="D560" s="84"/>
      <c r="E560" s="84"/>
    </row>
    <row r="561" spans="1:5" s="31" customFormat="1" ht="12.75">
      <c r="A561" s="41" t="s">
        <v>122</v>
      </c>
      <c r="B561" s="84">
        <v>0</v>
      </c>
      <c r="C561" s="84">
        <v>0</v>
      </c>
      <c r="D561" s="84">
        <v>0</v>
      </c>
      <c r="E561" s="84">
        <v>0</v>
      </c>
    </row>
    <row r="562" spans="1:5" s="31" customFormat="1" ht="12.75">
      <c r="A562" s="41" t="s">
        <v>123</v>
      </c>
      <c r="B562" s="84">
        <v>0</v>
      </c>
      <c r="C562" s="84"/>
      <c r="D562" s="84"/>
      <c r="E562" s="84"/>
    </row>
    <row r="563" spans="1:5" s="31" customFormat="1" ht="12.75">
      <c r="A563" s="50" t="s">
        <v>315</v>
      </c>
      <c r="B563" s="84">
        <v>100050</v>
      </c>
      <c r="C563" s="84">
        <v>0</v>
      </c>
      <c r="D563" s="84">
        <v>0</v>
      </c>
      <c r="E563" s="84">
        <v>0</v>
      </c>
    </row>
    <row r="564" spans="1:5" s="31" customFormat="1" ht="12.75">
      <c r="A564" s="45" t="s">
        <v>126</v>
      </c>
      <c r="B564" s="85">
        <f>B557+B558+B559+B560+B561+B563</f>
        <v>120050</v>
      </c>
      <c r="C564" s="85">
        <v>0</v>
      </c>
      <c r="D564" s="85">
        <f>D557+D558+D559+D560+D561+D563</f>
        <v>0</v>
      </c>
      <c r="E564" s="85">
        <f>E557+E558+E559+E560+E561+E563</f>
        <v>0</v>
      </c>
    </row>
    <row r="565" spans="1:5" s="31" customFormat="1" ht="12.75">
      <c r="A565" s="45" t="s">
        <v>313</v>
      </c>
      <c r="B565" s="85">
        <f>B533+B555+B564</f>
        <v>676802</v>
      </c>
      <c r="C565" s="85">
        <f>C533+C555+C564</f>
        <v>956500</v>
      </c>
      <c r="D565" s="85">
        <f>D533+D555+D564</f>
        <v>676500</v>
      </c>
      <c r="E565" s="85">
        <f>E533+E555+E564</f>
        <v>764000</v>
      </c>
    </row>
    <row r="566" spans="1:5" s="31" customFormat="1" ht="12.75">
      <c r="A566" s="45" t="s">
        <v>50</v>
      </c>
      <c r="B566" s="85">
        <f>B501+B533+B555+B564</f>
        <v>4905632</v>
      </c>
      <c r="C566" s="85">
        <f>C501+C533+C555+C564</f>
        <v>5436500</v>
      </c>
      <c r="D566" s="85">
        <f>D501+D533+D555+D564</f>
        <v>4868500</v>
      </c>
      <c r="E566" s="85">
        <f>E501+E533+E555+E564</f>
        <v>5654000</v>
      </c>
    </row>
    <row r="567" spans="1:5" s="31" customFormat="1" ht="12.75">
      <c r="A567" s="10"/>
      <c r="B567" s="10"/>
      <c r="C567" s="10"/>
      <c r="D567" s="10"/>
      <c r="E567" s="10"/>
    </row>
    <row r="568" spans="1:5" s="31" customFormat="1" ht="12.75">
      <c r="A568" s="10"/>
      <c r="B568" s="10"/>
      <c r="C568" s="10"/>
      <c r="D568" s="10"/>
      <c r="E568" s="10"/>
    </row>
    <row r="569" spans="1:5" s="31" customFormat="1" ht="12.75">
      <c r="A569" s="10"/>
      <c r="B569" s="10"/>
      <c r="C569" s="10"/>
      <c r="D569" s="10"/>
      <c r="E569" s="10"/>
    </row>
    <row r="570" spans="1:5" s="31" customFormat="1" ht="12.75">
      <c r="A570" s="10"/>
      <c r="B570" s="10"/>
      <c r="C570" s="10"/>
      <c r="D570" s="10"/>
      <c r="E570" s="10"/>
    </row>
    <row r="571" spans="1:5" s="31" customFormat="1" ht="12.75">
      <c r="A571" s="10"/>
      <c r="B571" s="10"/>
      <c r="C571" s="10"/>
      <c r="D571" s="10"/>
      <c r="E571" s="10"/>
    </row>
    <row r="572" spans="1:5" s="31" customFormat="1" ht="12.75">
      <c r="A572" s="10"/>
      <c r="B572" s="10"/>
      <c r="C572" s="10"/>
      <c r="D572" s="10"/>
      <c r="E572" s="10"/>
    </row>
    <row r="573" spans="1:5" s="31" customFormat="1" ht="12.75">
      <c r="A573" s="10"/>
      <c r="B573" s="10"/>
      <c r="C573" s="10"/>
      <c r="D573" s="10"/>
      <c r="E573" s="10"/>
    </row>
    <row r="574" spans="1:5" s="31" customFormat="1" ht="12.75">
      <c r="A574" s="10"/>
      <c r="B574" s="10"/>
      <c r="C574" s="10"/>
      <c r="D574" s="10"/>
      <c r="E574" s="10"/>
    </row>
    <row r="575" spans="1:5" s="31" customFormat="1" ht="12.75">
      <c r="A575" s="10"/>
      <c r="B575" s="10"/>
      <c r="C575" s="10"/>
      <c r="D575" s="10"/>
      <c r="E575" s="10"/>
    </row>
    <row r="576" spans="1:5" s="31" customFormat="1" ht="12.75">
      <c r="A576" s="10"/>
      <c r="B576" s="10"/>
      <c r="C576" s="10"/>
      <c r="D576" s="10"/>
      <c r="E576" s="10"/>
    </row>
    <row r="577" spans="1:5" s="31" customFormat="1" ht="12.75">
      <c r="A577" s="10"/>
      <c r="B577" s="10"/>
      <c r="C577" s="10"/>
      <c r="D577" s="10"/>
      <c r="E577" s="10"/>
    </row>
    <row r="578" spans="1:5" s="31" customFormat="1" ht="12.75">
      <c r="A578" s="10"/>
      <c r="B578" s="10"/>
      <c r="C578" s="10"/>
      <c r="D578" s="10"/>
      <c r="E578" s="10"/>
    </row>
    <row r="579" spans="1:5" s="31" customFormat="1" ht="12.75">
      <c r="A579" s="10"/>
      <c r="B579" s="10"/>
      <c r="C579" s="10"/>
      <c r="D579" s="10"/>
      <c r="E579" s="10"/>
    </row>
    <row r="580" spans="1:5" s="31" customFormat="1" ht="12.75">
      <c r="A580" s="10"/>
      <c r="B580" s="10"/>
      <c r="C580" s="10"/>
      <c r="D580" s="10"/>
      <c r="E580" s="10"/>
    </row>
    <row r="581" spans="1:5" s="31" customFormat="1" ht="12.75">
      <c r="A581" s="10"/>
      <c r="B581" s="10"/>
      <c r="C581" s="10"/>
      <c r="D581" s="10"/>
      <c r="E581" s="10"/>
    </row>
    <row r="582" spans="1:5" s="31" customFormat="1" ht="12.75">
      <c r="A582" s="10"/>
      <c r="B582" s="10"/>
      <c r="C582" s="10"/>
      <c r="D582" s="10"/>
      <c r="E582" s="10"/>
    </row>
    <row r="583" spans="1:5" s="31" customFormat="1" ht="12.75">
      <c r="A583" s="10"/>
      <c r="B583" s="10"/>
      <c r="C583" s="10"/>
      <c r="D583" s="10"/>
      <c r="E583" s="10"/>
    </row>
    <row r="584" spans="1:5" s="31" customFormat="1" ht="12.75">
      <c r="A584" s="10"/>
      <c r="B584" s="10"/>
      <c r="C584" s="10"/>
      <c r="D584" s="10"/>
      <c r="E584" s="10"/>
    </row>
    <row r="585" spans="1:5" s="31" customFormat="1" ht="12.75">
      <c r="A585" s="10"/>
      <c r="B585" s="10"/>
      <c r="C585" s="10"/>
      <c r="D585" s="10"/>
      <c r="E585" s="10"/>
    </row>
    <row r="586" spans="1:5" s="31" customFormat="1" ht="12.75">
      <c r="A586" s="10"/>
      <c r="B586" s="10"/>
      <c r="C586" s="10"/>
      <c r="D586" s="10"/>
      <c r="E586" s="10"/>
    </row>
    <row r="587" spans="1:5" s="31" customFormat="1" ht="12.75">
      <c r="A587" s="10"/>
      <c r="B587" s="10"/>
      <c r="C587" s="10"/>
      <c r="D587" s="10"/>
      <c r="E587" s="10"/>
    </row>
    <row r="588" spans="1:5" s="31" customFormat="1" ht="14.25">
      <c r="A588" s="163" t="s">
        <v>319</v>
      </c>
      <c r="B588" s="164"/>
      <c r="C588" s="164"/>
      <c r="D588" s="164"/>
      <c r="E588" s="165"/>
    </row>
    <row r="589" spans="1:5" s="31" customFormat="1" ht="14.25">
      <c r="A589" s="157" t="s">
        <v>30</v>
      </c>
      <c r="B589" s="158"/>
      <c r="C589" s="158"/>
      <c r="D589" s="158"/>
      <c r="E589" s="159"/>
    </row>
    <row r="590" spans="1:5" s="31" customFormat="1" ht="14.25">
      <c r="A590" s="157" t="s">
        <v>52</v>
      </c>
      <c r="B590" s="158"/>
      <c r="C590" s="158"/>
      <c r="D590" s="158"/>
      <c r="E590" s="159"/>
    </row>
    <row r="591" spans="1:5" s="31" customFormat="1" ht="14.25">
      <c r="A591" s="160" t="s">
        <v>516</v>
      </c>
      <c r="B591" s="161"/>
      <c r="C591" s="161"/>
      <c r="D591" s="161"/>
      <c r="E591" s="162"/>
    </row>
    <row r="592" spans="1:5" s="31" customFormat="1" ht="42.75">
      <c r="A592" s="38" t="s">
        <v>146</v>
      </c>
      <c r="B592" s="38" t="s">
        <v>475</v>
      </c>
      <c r="C592" s="38" t="s">
        <v>452</v>
      </c>
      <c r="D592" s="38" t="s">
        <v>476</v>
      </c>
      <c r="E592" s="38" t="s">
        <v>477</v>
      </c>
    </row>
    <row r="593" spans="1:5" s="31" customFormat="1" ht="12.75">
      <c r="A593" s="39" t="s">
        <v>147</v>
      </c>
      <c r="B593" s="41"/>
      <c r="C593" s="41"/>
      <c r="D593" s="41"/>
      <c r="E593" s="41"/>
    </row>
    <row r="594" spans="1:5" s="31" customFormat="1" ht="12.75">
      <c r="A594" s="39" t="s">
        <v>148</v>
      </c>
      <c r="B594" s="41"/>
      <c r="C594" s="41"/>
      <c r="D594" s="41"/>
      <c r="E594" s="41"/>
    </row>
    <row r="595" spans="1:5" s="31" customFormat="1" ht="12.75">
      <c r="A595" s="41" t="s">
        <v>149</v>
      </c>
      <c r="B595" s="84">
        <v>1385411</v>
      </c>
      <c r="C595" s="84">
        <v>1700000</v>
      </c>
      <c r="D595" s="84">
        <v>1700000</v>
      </c>
      <c r="E595" s="84">
        <v>1800000</v>
      </c>
    </row>
    <row r="596" spans="1:5" s="31" customFormat="1" ht="12.75">
      <c r="A596" s="41" t="s">
        <v>181</v>
      </c>
      <c r="B596" s="84">
        <v>1127168</v>
      </c>
      <c r="C596" s="84">
        <v>1000000</v>
      </c>
      <c r="D596" s="84">
        <v>1050000</v>
      </c>
      <c r="E596" s="84">
        <v>1150000</v>
      </c>
    </row>
    <row r="597" spans="1:5" s="31" customFormat="1" ht="12.75">
      <c r="A597" s="41" t="s">
        <v>182</v>
      </c>
      <c r="B597" s="84">
        <v>109616</v>
      </c>
      <c r="C597" s="84">
        <v>250000</v>
      </c>
      <c r="D597" s="84">
        <v>120000</v>
      </c>
      <c r="E597" s="84">
        <v>140000</v>
      </c>
    </row>
    <row r="598" spans="1:5" s="31" customFormat="1" ht="12.75">
      <c r="A598" s="45" t="s">
        <v>183</v>
      </c>
      <c r="B598" s="85">
        <f>B595+B596+B597</f>
        <v>2622195</v>
      </c>
      <c r="C598" s="85">
        <f>C595+C596+C597</f>
        <v>2950000</v>
      </c>
      <c r="D598" s="85">
        <f>D595+D596+D597</f>
        <v>2870000</v>
      </c>
      <c r="E598" s="85">
        <f>E595+E596+E597</f>
        <v>3090000</v>
      </c>
    </row>
    <row r="599" spans="1:5" s="31" customFormat="1" ht="12.75">
      <c r="A599" s="39" t="s">
        <v>184</v>
      </c>
      <c r="B599" s="84"/>
      <c r="C599" s="84"/>
      <c r="D599" s="84"/>
      <c r="E599" s="84"/>
    </row>
    <row r="600" spans="1:5" s="31" customFormat="1" ht="12.75">
      <c r="A600" s="41" t="s">
        <v>153</v>
      </c>
      <c r="B600" s="84">
        <v>0</v>
      </c>
      <c r="C600" s="84">
        <v>900000</v>
      </c>
      <c r="D600" s="84">
        <v>35000</v>
      </c>
      <c r="E600" s="84">
        <v>300000</v>
      </c>
    </row>
    <row r="601" spans="1:5" s="31" customFormat="1" ht="12.75">
      <c r="A601" s="41" t="s">
        <v>154</v>
      </c>
      <c r="B601" s="84">
        <v>0</v>
      </c>
      <c r="C601" s="84">
        <v>300000</v>
      </c>
      <c r="D601" s="84">
        <v>0</v>
      </c>
      <c r="E601" s="84">
        <v>125000</v>
      </c>
    </row>
    <row r="602" spans="1:5" s="31" customFormat="1" ht="12.75">
      <c r="A602" s="41" t="s">
        <v>155</v>
      </c>
      <c r="B602" s="84">
        <v>500</v>
      </c>
      <c r="C602" s="84">
        <v>125000</v>
      </c>
      <c r="D602" s="84">
        <v>0</v>
      </c>
      <c r="E602" s="84">
        <v>100000</v>
      </c>
    </row>
    <row r="603" spans="1:5" s="31" customFormat="1" ht="12.75">
      <c r="A603" s="41" t="s">
        <v>185</v>
      </c>
      <c r="B603" s="84">
        <v>0</v>
      </c>
      <c r="C603" s="84">
        <v>50000</v>
      </c>
      <c r="D603" s="84">
        <v>0</v>
      </c>
      <c r="E603" s="84">
        <v>60000</v>
      </c>
    </row>
    <row r="604" spans="1:5" s="31" customFormat="1" ht="12.75">
      <c r="A604" s="45" t="s">
        <v>105</v>
      </c>
      <c r="B604" s="85">
        <f>SUM(B600:B603)</f>
        <v>500</v>
      </c>
      <c r="C604" s="85">
        <f>SUM(C600:C603)</f>
        <v>1375000</v>
      </c>
      <c r="D604" s="85">
        <f>SUM(D600:D603)</f>
        <v>35000</v>
      </c>
      <c r="E604" s="85">
        <f>SUM(E600:E603)</f>
        <v>585000</v>
      </c>
    </row>
    <row r="605" spans="1:5" s="31" customFormat="1" ht="12.75">
      <c r="A605" s="41" t="s">
        <v>157</v>
      </c>
      <c r="B605" s="84">
        <v>0</v>
      </c>
      <c r="C605" s="84">
        <v>100000</v>
      </c>
      <c r="D605" s="84">
        <v>50000</v>
      </c>
      <c r="E605" s="84">
        <v>60000</v>
      </c>
    </row>
    <row r="606" spans="1:5" s="31" customFormat="1" ht="12.75">
      <c r="A606" s="41" t="s">
        <v>158</v>
      </c>
      <c r="B606" s="84">
        <v>45506</v>
      </c>
      <c r="C606" s="84">
        <v>80000</v>
      </c>
      <c r="D606" s="84">
        <v>40000</v>
      </c>
      <c r="E606" s="84">
        <v>50000</v>
      </c>
    </row>
    <row r="607" spans="1:5" s="31" customFormat="1" ht="12.75">
      <c r="A607" s="41" t="s">
        <v>159</v>
      </c>
      <c r="B607" s="84">
        <v>0</v>
      </c>
      <c r="C607" s="84">
        <v>40000</v>
      </c>
      <c r="D607" s="84">
        <v>0</v>
      </c>
      <c r="E607" s="84">
        <v>25000</v>
      </c>
    </row>
    <row r="608" spans="1:5" s="31" customFormat="1" ht="12.75">
      <c r="A608" s="45" t="s">
        <v>106</v>
      </c>
      <c r="B608" s="85">
        <f>B598+B604+B605+B606+B607</f>
        <v>2668201</v>
      </c>
      <c r="C608" s="85">
        <f>C598+C604+C605+C606+C607</f>
        <v>4545000</v>
      </c>
      <c r="D608" s="85">
        <f>D598+D604+D605+D606+D607</f>
        <v>2995000</v>
      </c>
      <c r="E608" s="85">
        <f>E598+E604+E605+E606+E607</f>
        <v>3810000</v>
      </c>
    </row>
    <row r="609" spans="1:5" s="31" customFormat="1" ht="12.75">
      <c r="A609" s="39" t="s">
        <v>160</v>
      </c>
      <c r="B609" s="84"/>
      <c r="C609" s="84"/>
      <c r="D609" s="84"/>
      <c r="E609" s="84"/>
    </row>
    <row r="610" spans="1:5" s="31" customFormat="1" ht="12.75">
      <c r="A610" s="39" t="s">
        <v>161</v>
      </c>
      <c r="B610" s="84"/>
      <c r="C610" s="84"/>
      <c r="D610" s="84"/>
      <c r="E610" s="84"/>
    </row>
    <row r="611" spans="1:5" s="31" customFormat="1" ht="12.75">
      <c r="A611" s="41" t="s">
        <v>186</v>
      </c>
      <c r="B611" s="84">
        <v>127425</v>
      </c>
      <c r="C611" s="84">
        <v>100000</v>
      </c>
      <c r="D611" s="84">
        <v>170000</v>
      </c>
      <c r="E611" s="84">
        <v>175000</v>
      </c>
    </row>
    <row r="612" spans="1:5" s="31" customFormat="1" ht="12.75">
      <c r="A612" s="41" t="s">
        <v>53</v>
      </c>
      <c r="B612" s="84">
        <v>200010</v>
      </c>
      <c r="C612" s="84">
        <v>225000</v>
      </c>
      <c r="D612" s="84">
        <v>230000</v>
      </c>
      <c r="E612" s="84">
        <v>250000</v>
      </c>
    </row>
    <row r="613" spans="1:5" s="31" customFormat="1" ht="12.75">
      <c r="A613" s="39" t="s">
        <v>164</v>
      </c>
      <c r="B613" s="84"/>
      <c r="C613" s="84"/>
      <c r="D613" s="84"/>
      <c r="E613" s="84"/>
    </row>
    <row r="614" spans="1:5" s="31" customFormat="1" ht="12.75">
      <c r="A614" s="41" t="s">
        <v>165</v>
      </c>
      <c r="B614" s="84">
        <v>133878</v>
      </c>
      <c r="C614" s="84">
        <v>150000</v>
      </c>
      <c r="D614" s="84">
        <v>140000</v>
      </c>
      <c r="E614" s="84">
        <v>150000</v>
      </c>
    </row>
    <row r="615" spans="1:5" s="31" customFormat="1" ht="12.75">
      <c r="A615" s="41" t="s">
        <v>166</v>
      </c>
      <c r="B615" s="84">
        <v>0</v>
      </c>
      <c r="C615" s="84">
        <v>0</v>
      </c>
      <c r="D615" s="84">
        <v>0</v>
      </c>
      <c r="E615" s="84">
        <v>0</v>
      </c>
    </row>
    <row r="616" spans="1:5" s="31" customFormat="1" ht="12.75">
      <c r="A616" s="41" t="s">
        <v>167</v>
      </c>
      <c r="B616" s="84">
        <v>7600</v>
      </c>
      <c r="C616" s="84">
        <v>10000</v>
      </c>
      <c r="D616" s="84">
        <v>10000</v>
      </c>
      <c r="E616" s="84">
        <v>10000</v>
      </c>
    </row>
    <row r="617" spans="1:5" s="31" customFormat="1" ht="12.75">
      <c r="A617" s="41" t="s">
        <v>168</v>
      </c>
      <c r="B617" s="84">
        <v>19908</v>
      </c>
      <c r="C617" s="84">
        <v>25000</v>
      </c>
      <c r="D617" s="84">
        <v>25000</v>
      </c>
      <c r="E617" s="84">
        <v>25000</v>
      </c>
    </row>
    <row r="618" spans="1:5" s="31" customFormat="1" ht="12.75">
      <c r="A618" s="41" t="s">
        <v>169</v>
      </c>
      <c r="B618" s="84">
        <v>13138</v>
      </c>
      <c r="C618" s="84">
        <v>15000</v>
      </c>
      <c r="D618" s="84">
        <v>5000</v>
      </c>
      <c r="E618" s="84">
        <v>8000</v>
      </c>
    </row>
    <row r="619" spans="1:5" s="31" customFormat="1" ht="12.75">
      <c r="A619" s="41" t="s">
        <v>171</v>
      </c>
      <c r="B619" s="84">
        <v>6074</v>
      </c>
      <c r="C619" s="84">
        <v>10000</v>
      </c>
      <c r="D619" s="84">
        <v>10000</v>
      </c>
      <c r="E619" s="84">
        <v>10000</v>
      </c>
    </row>
    <row r="620" spans="1:5" s="31" customFormat="1" ht="12.75">
      <c r="A620" s="41" t="s">
        <v>172</v>
      </c>
      <c r="B620" s="84">
        <v>1240</v>
      </c>
      <c r="C620" s="84">
        <v>5000</v>
      </c>
      <c r="D620" s="84">
        <v>5000</v>
      </c>
      <c r="E620" s="84">
        <v>5000</v>
      </c>
    </row>
    <row r="621" spans="1:5" s="31" customFormat="1" ht="12.75">
      <c r="A621" s="39" t="s">
        <v>173</v>
      </c>
      <c r="B621" s="84"/>
      <c r="C621" s="84"/>
      <c r="D621" s="84"/>
      <c r="E621" s="84"/>
    </row>
    <row r="622" spans="1:5" s="31" customFormat="1" ht="12.75">
      <c r="A622" s="41" t="s">
        <v>174</v>
      </c>
      <c r="B622" s="84">
        <v>24892</v>
      </c>
      <c r="C622" s="84">
        <v>30000</v>
      </c>
      <c r="D622" s="84">
        <v>30000</v>
      </c>
      <c r="E622" s="84">
        <v>30000</v>
      </c>
    </row>
    <row r="623" spans="1:5" s="31" customFormat="1" ht="12.75">
      <c r="A623" s="41" t="s">
        <v>175</v>
      </c>
      <c r="B623" s="84">
        <v>73014</v>
      </c>
      <c r="C623" s="84">
        <v>100000</v>
      </c>
      <c r="D623" s="84">
        <v>80000</v>
      </c>
      <c r="E623" s="84">
        <v>100000</v>
      </c>
    </row>
    <row r="624" spans="1:5" s="31" customFormat="1" ht="12.75">
      <c r="A624" s="41" t="s">
        <v>176</v>
      </c>
      <c r="B624" s="84">
        <v>1960</v>
      </c>
      <c r="C624" s="84">
        <v>15000</v>
      </c>
      <c r="D624" s="84">
        <v>1000</v>
      </c>
      <c r="E624" s="84">
        <v>2500</v>
      </c>
    </row>
    <row r="625" spans="1:5" s="31" customFormat="1" ht="12.75">
      <c r="A625" s="41" t="s">
        <v>177</v>
      </c>
      <c r="B625" s="84">
        <v>7700</v>
      </c>
      <c r="C625" s="84">
        <v>15000</v>
      </c>
      <c r="D625" s="84">
        <v>8000</v>
      </c>
      <c r="E625" s="84">
        <v>10000</v>
      </c>
    </row>
    <row r="626" spans="1:5" s="31" customFormat="1" ht="12.75">
      <c r="A626" s="41" t="s">
        <v>322</v>
      </c>
      <c r="B626" s="84">
        <v>0</v>
      </c>
      <c r="C626" s="84">
        <v>0</v>
      </c>
      <c r="D626" s="84">
        <v>0</v>
      </c>
      <c r="E626" s="84">
        <v>0</v>
      </c>
    </row>
    <row r="627" spans="1:5" s="31" customFormat="1" ht="12.75">
      <c r="A627" s="39" t="s">
        <v>107</v>
      </c>
      <c r="B627" s="41"/>
      <c r="C627" s="41"/>
      <c r="D627" s="41"/>
      <c r="E627" s="41"/>
    </row>
    <row r="628" spans="1:5" s="31" customFormat="1" ht="12.75">
      <c r="A628" s="41" t="s">
        <v>108</v>
      </c>
      <c r="B628" s="84">
        <v>39477</v>
      </c>
      <c r="C628" s="84">
        <v>50000</v>
      </c>
      <c r="D628" s="84">
        <v>50000</v>
      </c>
      <c r="E628" s="84">
        <v>50000</v>
      </c>
    </row>
    <row r="629" spans="1:5" s="31" customFormat="1" ht="12.75">
      <c r="A629" s="41" t="s">
        <v>189</v>
      </c>
      <c r="B629" s="84">
        <v>3200</v>
      </c>
      <c r="C629" s="84">
        <v>40000</v>
      </c>
      <c r="D629" s="84">
        <v>30000</v>
      </c>
      <c r="E629" s="84">
        <v>35000</v>
      </c>
    </row>
    <row r="630" spans="1:5" s="31" customFormat="1" ht="12.75">
      <c r="A630" s="41" t="s">
        <v>190</v>
      </c>
      <c r="B630" s="84">
        <v>3736</v>
      </c>
      <c r="C630" s="84">
        <v>5000</v>
      </c>
      <c r="D630" s="84">
        <v>5000</v>
      </c>
      <c r="E630" s="84">
        <v>5000</v>
      </c>
    </row>
    <row r="631" spans="1:5" s="31" customFormat="1" ht="12.75">
      <c r="A631" s="39" t="s">
        <v>194</v>
      </c>
      <c r="B631" s="84"/>
      <c r="C631" s="84"/>
      <c r="D631" s="84"/>
      <c r="E631" s="84"/>
    </row>
    <row r="632" spans="1:5" s="31" customFormat="1" ht="12.75">
      <c r="A632" s="41" t="s">
        <v>195</v>
      </c>
      <c r="B632" s="84">
        <v>27411</v>
      </c>
      <c r="C632" s="84">
        <v>30000</v>
      </c>
      <c r="D632" s="84">
        <v>30000</v>
      </c>
      <c r="E632" s="84">
        <v>30000</v>
      </c>
    </row>
    <row r="633" spans="1:5" s="31" customFormat="1" ht="12.75">
      <c r="A633" s="48" t="s">
        <v>0</v>
      </c>
      <c r="B633" s="84">
        <v>29198</v>
      </c>
      <c r="C633" s="84">
        <v>40000</v>
      </c>
      <c r="D633" s="84">
        <v>40000</v>
      </c>
      <c r="E633" s="84">
        <v>40000</v>
      </c>
    </row>
    <row r="634" spans="1:5" s="31" customFormat="1" ht="12.75">
      <c r="A634" s="41" t="s">
        <v>1</v>
      </c>
      <c r="B634" s="84">
        <v>49950</v>
      </c>
      <c r="C634" s="84">
        <v>50000</v>
      </c>
      <c r="D634" s="84">
        <v>49000</v>
      </c>
      <c r="E634" s="84">
        <v>50000</v>
      </c>
    </row>
    <row r="635" spans="1:5" s="31" customFormat="1" ht="12.75">
      <c r="A635" s="39" t="s">
        <v>358</v>
      </c>
      <c r="B635" s="100"/>
      <c r="C635" s="100"/>
      <c r="D635" s="100"/>
      <c r="E635" s="100"/>
    </row>
    <row r="636" spans="1:5" s="31" customFormat="1" ht="12.75">
      <c r="A636" s="41" t="s">
        <v>366</v>
      </c>
      <c r="B636" s="101">
        <v>15000</v>
      </c>
      <c r="C636" s="101">
        <v>0</v>
      </c>
      <c r="D636" s="101">
        <v>10000</v>
      </c>
      <c r="E636" s="101">
        <v>10000</v>
      </c>
    </row>
    <row r="637" spans="1:5" s="31" customFormat="1" ht="12.75">
      <c r="A637" s="39" t="s">
        <v>110</v>
      </c>
      <c r="B637" s="84"/>
      <c r="C637" s="84"/>
      <c r="D637" s="84"/>
      <c r="E637" s="84"/>
    </row>
    <row r="638" spans="1:5" s="31" customFormat="1" ht="12.75">
      <c r="A638" s="41" t="s">
        <v>196</v>
      </c>
      <c r="B638" s="84">
        <v>0</v>
      </c>
      <c r="C638" s="84">
        <v>10000</v>
      </c>
      <c r="D638" s="84">
        <v>0</v>
      </c>
      <c r="E638" s="84">
        <v>0</v>
      </c>
    </row>
    <row r="639" spans="1:5" s="31" customFormat="1" ht="12.75">
      <c r="A639" s="48" t="s">
        <v>111</v>
      </c>
      <c r="B639" s="84">
        <v>3600</v>
      </c>
      <c r="C639" s="84">
        <v>5000</v>
      </c>
      <c r="D639" s="84">
        <v>5000</v>
      </c>
      <c r="E639" s="84">
        <v>5000</v>
      </c>
    </row>
    <row r="640" spans="1:5" s="31" customFormat="1" ht="12.75">
      <c r="A640" s="45" t="s">
        <v>296</v>
      </c>
      <c r="B640" s="85">
        <f>SUM(B611:B639)</f>
        <v>788411</v>
      </c>
      <c r="C640" s="85">
        <f>SUM(C611:C639)</f>
        <v>930000</v>
      </c>
      <c r="D640" s="85">
        <f>SUM(D611:D639)</f>
        <v>933000</v>
      </c>
      <c r="E640" s="85">
        <f>SUM(E611:E639)</f>
        <v>1000500</v>
      </c>
    </row>
    <row r="641" spans="1:5" s="31" customFormat="1" ht="12.75">
      <c r="A641" s="79"/>
      <c r="B641" s="108"/>
      <c r="C641" s="108"/>
      <c r="D641" s="108"/>
      <c r="E641" s="108"/>
    </row>
    <row r="642" spans="1:5" s="31" customFormat="1" ht="12.75">
      <c r="A642" s="8"/>
      <c r="B642" s="8"/>
      <c r="C642" s="8"/>
      <c r="D642" s="8"/>
      <c r="E642" s="8"/>
    </row>
    <row r="643" spans="1:5" s="31" customFormat="1" ht="14.25">
      <c r="A643" s="163" t="s">
        <v>319</v>
      </c>
      <c r="B643" s="164"/>
      <c r="C643" s="164"/>
      <c r="D643" s="164"/>
      <c r="E643" s="165"/>
    </row>
    <row r="644" spans="1:5" s="31" customFormat="1" ht="14.25">
      <c r="A644" s="157" t="s">
        <v>30</v>
      </c>
      <c r="B644" s="158"/>
      <c r="C644" s="158"/>
      <c r="D644" s="158"/>
      <c r="E644" s="159"/>
    </row>
    <row r="645" spans="1:5" s="31" customFormat="1" ht="14.25">
      <c r="A645" s="157" t="s">
        <v>52</v>
      </c>
      <c r="B645" s="158"/>
      <c r="C645" s="158"/>
      <c r="D645" s="158"/>
      <c r="E645" s="159"/>
    </row>
    <row r="646" spans="1:5" s="31" customFormat="1" ht="14.25">
      <c r="A646" s="160" t="s">
        <v>516</v>
      </c>
      <c r="B646" s="161"/>
      <c r="C646" s="161"/>
      <c r="D646" s="161"/>
      <c r="E646" s="162"/>
    </row>
    <row r="647" spans="1:5" s="31" customFormat="1" ht="42.75">
      <c r="A647" s="38" t="s">
        <v>146</v>
      </c>
      <c r="B647" s="38" t="s">
        <v>475</v>
      </c>
      <c r="C647" s="38" t="s">
        <v>452</v>
      </c>
      <c r="D647" s="38" t="s">
        <v>476</v>
      </c>
      <c r="E647" s="38" t="s">
        <v>477</v>
      </c>
    </row>
    <row r="648" spans="1:5" s="31" customFormat="1" ht="12.75">
      <c r="A648" s="39" t="s">
        <v>113</v>
      </c>
      <c r="B648" s="84"/>
      <c r="C648" s="84"/>
      <c r="D648" s="84"/>
      <c r="E648" s="84"/>
    </row>
    <row r="649" spans="1:5" s="31" customFormat="1" ht="12.75">
      <c r="A649" s="39" t="s">
        <v>114</v>
      </c>
      <c r="B649" s="84">
        <v>0</v>
      </c>
      <c r="C649" s="84">
        <v>0</v>
      </c>
      <c r="D649" s="84">
        <v>0</v>
      </c>
      <c r="E649" s="84">
        <v>0</v>
      </c>
    </row>
    <row r="650" spans="1:5" s="31" customFormat="1" ht="12.75">
      <c r="A650" s="41" t="s">
        <v>197</v>
      </c>
      <c r="B650" s="84">
        <v>4970</v>
      </c>
      <c r="C650" s="84">
        <v>7500</v>
      </c>
      <c r="D650" s="84">
        <v>7000</v>
      </c>
      <c r="E650" s="84">
        <v>7500</v>
      </c>
    </row>
    <row r="651" spans="1:5" s="31" customFormat="1" ht="12.75">
      <c r="A651" s="41" t="s">
        <v>198</v>
      </c>
      <c r="B651" s="84">
        <v>7460</v>
      </c>
      <c r="C651" s="84">
        <v>10000</v>
      </c>
      <c r="D651" s="84">
        <v>10000</v>
      </c>
      <c r="E651" s="84">
        <v>10000</v>
      </c>
    </row>
    <row r="652" spans="1:5" s="31" customFormat="1" ht="12.75">
      <c r="A652" s="41" t="s">
        <v>199</v>
      </c>
      <c r="B652" s="84">
        <v>0</v>
      </c>
      <c r="C652" s="84">
        <v>2000</v>
      </c>
      <c r="D652" s="84">
        <v>0</v>
      </c>
      <c r="E652" s="84">
        <v>2000</v>
      </c>
    </row>
    <row r="653" spans="1:5" s="31" customFormat="1" ht="12.75">
      <c r="A653" s="41" t="s">
        <v>200</v>
      </c>
      <c r="B653" s="84">
        <v>0</v>
      </c>
      <c r="C653" s="84">
        <v>10000</v>
      </c>
      <c r="D653" s="84">
        <v>10000</v>
      </c>
      <c r="E653" s="84">
        <v>10000</v>
      </c>
    </row>
    <row r="654" spans="1:5" s="31" customFormat="1" ht="12.75">
      <c r="A654" s="41" t="s">
        <v>304</v>
      </c>
      <c r="B654" s="84">
        <v>0</v>
      </c>
      <c r="C654" s="84">
        <v>0</v>
      </c>
      <c r="D654" s="84">
        <v>0</v>
      </c>
      <c r="E654" s="84">
        <v>0</v>
      </c>
    </row>
    <row r="655" spans="1:5" s="31" customFormat="1" ht="12.75">
      <c r="A655" s="41" t="s">
        <v>305</v>
      </c>
      <c r="B655" s="84">
        <v>99763</v>
      </c>
      <c r="C655" s="84">
        <v>100000</v>
      </c>
      <c r="D655" s="84">
        <v>100000</v>
      </c>
      <c r="E655" s="84">
        <v>100000</v>
      </c>
    </row>
    <row r="656" spans="1:5" s="31" customFormat="1" ht="12.75">
      <c r="A656" s="41" t="s">
        <v>306</v>
      </c>
      <c r="B656" s="84">
        <v>0</v>
      </c>
      <c r="C656" s="84">
        <v>0</v>
      </c>
      <c r="D656" s="84">
        <v>0</v>
      </c>
      <c r="E656" s="84">
        <v>0</v>
      </c>
    </row>
    <row r="657" spans="1:5" s="31" customFormat="1" ht="12.75">
      <c r="A657" s="41" t="s">
        <v>307</v>
      </c>
      <c r="B657" s="84">
        <v>49050</v>
      </c>
      <c r="C657" s="84">
        <v>50000</v>
      </c>
      <c r="D657" s="84">
        <v>50000</v>
      </c>
      <c r="E657" s="84">
        <v>50000</v>
      </c>
    </row>
    <row r="658" spans="1:5" s="31" customFormat="1" ht="12.75">
      <c r="A658" s="41" t="s">
        <v>308</v>
      </c>
      <c r="B658" s="84">
        <v>4970</v>
      </c>
      <c r="C658" s="84">
        <v>5000</v>
      </c>
      <c r="D658" s="84">
        <v>5000</v>
      </c>
      <c r="E658" s="84">
        <v>5000</v>
      </c>
    </row>
    <row r="659" spans="1:5" s="31" customFormat="1" ht="12.75">
      <c r="A659" s="39" t="s">
        <v>309</v>
      </c>
      <c r="B659" s="84"/>
      <c r="C659" s="84"/>
      <c r="D659" s="84"/>
      <c r="E659" s="84"/>
    </row>
    <row r="660" spans="1:5" s="31" customFormat="1" ht="12.75">
      <c r="A660" s="41" t="s">
        <v>310</v>
      </c>
      <c r="B660" s="84">
        <v>0</v>
      </c>
      <c r="C660" s="84">
        <v>10000</v>
      </c>
      <c r="D660" s="84">
        <v>10000</v>
      </c>
      <c r="E660" s="84">
        <v>10000</v>
      </c>
    </row>
    <row r="661" spans="1:5" s="31" customFormat="1" ht="12.75">
      <c r="A661" s="41" t="s">
        <v>311</v>
      </c>
      <c r="B661" s="84">
        <v>9923</v>
      </c>
      <c r="C661" s="84">
        <v>10000</v>
      </c>
      <c r="D661" s="84">
        <v>10000</v>
      </c>
      <c r="E661" s="84">
        <v>10000</v>
      </c>
    </row>
    <row r="662" spans="1:5" s="31" customFormat="1" ht="12.75">
      <c r="A662" s="45" t="s">
        <v>312</v>
      </c>
      <c r="B662" s="85">
        <f>B649+B650+B651+B652+B653+B654+B655+B656+B657+B658+B660+B661</f>
        <v>176136</v>
      </c>
      <c r="C662" s="85">
        <f>C649+C650+C651+C652+C653+C654+C655+C656+C657+C658+C660+C661</f>
        <v>204500</v>
      </c>
      <c r="D662" s="85">
        <f>D649+D650+D651+D652+D653+D654+D655+D656+D657+D658+D660+D661</f>
        <v>202000</v>
      </c>
      <c r="E662" s="85">
        <f>E649+E650+E651+E652+E653+E654+E655+E656+E657+E658+E660+E661</f>
        <v>204500</v>
      </c>
    </row>
    <row r="663" spans="1:5" s="31" customFormat="1" ht="12.75">
      <c r="A663" s="39" t="s">
        <v>297</v>
      </c>
      <c r="B663" s="84"/>
      <c r="C663" s="84"/>
      <c r="D663" s="84"/>
      <c r="E663" s="84"/>
    </row>
    <row r="664" spans="1:5" s="31" customFormat="1" ht="12.75">
      <c r="A664" s="41" t="s">
        <v>54</v>
      </c>
      <c r="B664" s="84">
        <v>0</v>
      </c>
      <c r="C664" s="84">
        <v>0</v>
      </c>
      <c r="D664" s="84">
        <v>0</v>
      </c>
      <c r="E664" s="84">
        <v>0</v>
      </c>
    </row>
    <row r="665" spans="1:5" s="31" customFormat="1" ht="12.75">
      <c r="A665" s="41" t="s">
        <v>119</v>
      </c>
      <c r="B665" s="84">
        <v>0</v>
      </c>
      <c r="C665" s="84">
        <v>0</v>
      </c>
      <c r="D665" s="84">
        <v>0</v>
      </c>
      <c r="E665" s="84">
        <v>0</v>
      </c>
    </row>
    <row r="666" spans="1:5" s="31" customFormat="1" ht="12.75">
      <c r="A666" s="41" t="s">
        <v>120</v>
      </c>
      <c r="B666" s="84">
        <v>0</v>
      </c>
      <c r="C666" s="84">
        <v>0</v>
      </c>
      <c r="D666" s="84">
        <v>0</v>
      </c>
      <c r="E666" s="84">
        <v>0</v>
      </c>
    </row>
    <row r="667" spans="1:5" s="31" customFormat="1" ht="12.75">
      <c r="A667" s="41" t="s">
        <v>121</v>
      </c>
      <c r="B667" s="84">
        <v>0</v>
      </c>
      <c r="C667" s="84">
        <v>0</v>
      </c>
      <c r="D667" s="84">
        <v>0</v>
      </c>
      <c r="E667" s="84">
        <v>0</v>
      </c>
    </row>
    <row r="668" spans="1:5" s="31" customFormat="1" ht="12.75">
      <c r="A668" s="41" t="s">
        <v>122</v>
      </c>
      <c r="B668" s="84">
        <v>0</v>
      </c>
      <c r="C668" s="84">
        <v>0</v>
      </c>
      <c r="D668" s="84">
        <v>0</v>
      </c>
      <c r="E668" s="84">
        <v>0</v>
      </c>
    </row>
    <row r="669" spans="1:5" s="31" customFormat="1" ht="12.75">
      <c r="A669" s="41" t="s">
        <v>123</v>
      </c>
      <c r="B669" s="84"/>
      <c r="C669" s="84"/>
      <c r="D669" s="84"/>
      <c r="E669" s="84"/>
    </row>
    <row r="670" spans="1:5" s="31" customFormat="1" ht="12.75">
      <c r="A670" s="41" t="s">
        <v>315</v>
      </c>
      <c r="B670" s="84">
        <v>0</v>
      </c>
      <c r="C670" s="84">
        <v>0</v>
      </c>
      <c r="D670" s="84">
        <v>0</v>
      </c>
      <c r="E670" s="84">
        <v>0</v>
      </c>
    </row>
    <row r="671" spans="1:5" s="31" customFormat="1" ht="12.75">
      <c r="A671" s="45" t="s">
        <v>126</v>
      </c>
      <c r="B671" s="85">
        <f>B664+B665+B666+B667+B668+B670</f>
        <v>0</v>
      </c>
      <c r="C671" s="85">
        <f>C664+C665+C666+C667+C668+C670</f>
        <v>0</v>
      </c>
      <c r="D671" s="85">
        <f>D664+D665+D666+D667+D668+D670</f>
        <v>0</v>
      </c>
      <c r="E671" s="85">
        <f>E664+E665+E666+E667+E668+E670</f>
        <v>0</v>
      </c>
    </row>
    <row r="672" spans="1:5" s="31" customFormat="1" ht="12.75">
      <c r="A672" s="45" t="s">
        <v>313</v>
      </c>
      <c r="B672" s="85">
        <f>B640+B662+B671</f>
        <v>964547</v>
      </c>
      <c r="C672" s="85">
        <f>C640+C662+C671</f>
        <v>1134500</v>
      </c>
      <c r="D672" s="85">
        <f>D640+D662+D671</f>
        <v>1135000</v>
      </c>
      <c r="E672" s="85">
        <f>E640+E662+E671</f>
        <v>1205000</v>
      </c>
    </row>
    <row r="673" spans="1:5" s="31" customFormat="1" ht="12.75">
      <c r="A673" s="45" t="s">
        <v>55</v>
      </c>
      <c r="B673" s="85">
        <f>B608+B640+B662+B671</f>
        <v>3632748</v>
      </c>
      <c r="C673" s="85">
        <f>C608+C640+C662+C671</f>
        <v>5679500</v>
      </c>
      <c r="D673" s="85">
        <f>D608+D640+D662+D671</f>
        <v>4130000</v>
      </c>
      <c r="E673" s="85">
        <f>E608+E640+E662+E671</f>
        <v>5015000</v>
      </c>
    </row>
    <row r="674" spans="1:5" s="31" customFormat="1" ht="12.75">
      <c r="A674" s="33"/>
      <c r="B674" s="33"/>
      <c r="C674" s="33"/>
      <c r="D674" s="33"/>
      <c r="E674" s="33"/>
    </row>
    <row r="675" spans="1:5" s="31" customFormat="1" ht="12.75">
      <c r="A675" s="33"/>
      <c r="B675" s="33"/>
      <c r="C675" s="33"/>
      <c r="D675" s="33"/>
      <c r="E675" s="33"/>
    </row>
    <row r="676" spans="1:5" s="31" customFormat="1" ht="12.75">
      <c r="A676" s="33"/>
      <c r="B676" s="33"/>
      <c r="C676" s="33"/>
      <c r="D676" s="33"/>
      <c r="E676" s="33"/>
    </row>
    <row r="677" spans="1:5" s="31" customFormat="1" ht="12.75">
      <c r="A677" s="33"/>
      <c r="B677" s="33"/>
      <c r="C677" s="33"/>
      <c r="D677" s="33"/>
      <c r="E677" s="33"/>
    </row>
    <row r="678" spans="1:5" s="31" customFormat="1" ht="12.75">
      <c r="A678" s="33"/>
      <c r="B678" s="33"/>
      <c r="C678" s="33"/>
      <c r="D678" s="33"/>
      <c r="E678" s="33"/>
    </row>
    <row r="679" spans="1:5" s="31" customFormat="1" ht="12.75">
      <c r="A679" s="33"/>
      <c r="B679" s="33"/>
      <c r="C679" s="33"/>
      <c r="D679" s="33"/>
      <c r="E679" s="33"/>
    </row>
    <row r="680" spans="1:5" s="31" customFormat="1" ht="12.75">
      <c r="A680" s="33"/>
      <c r="B680" s="33"/>
      <c r="C680" s="33"/>
      <c r="D680" s="33"/>
      <c r="E680" s="33"/>
    </row>
    <row r="681" spans="1:5" s="31" customFormat="1" ht="12.75">
      <c r="A681" s="33"/>
      <c r="B681" s="33"/>
      <c r="C681" s="33"/>
      <c r="D681" s="33"/>
      <c r="E681" s="33"/>
    </row>
    <row r="682" spans="1:5" s="31" customFormat="1" ht="12.75">
      <c r="A682" s="33"/>
      <c r="B682" s="33"/>
      <c r="C682" s="33"/>
      <c r="D682" s="33"/>
      <c r="E682" s="33"/>
    </row>
    <row r="683" spans="1:5" s="31" customFormat="1" ht="12.75">
      <c r="A683" s="33"/>
      <c r="B683" s="33"/>
      <c r="C683" s="33"/>
      <c r="D683" s="33"/>
      <c r="E683" s="33"/>
    </row>
    <row r="684" spans="1:5" s="31" customFormat="1" ht="12.75">
      <c r="A684" s="33"/>
      <c r="B684" s="33"/>
      <c r="C684" s="33"/>
      <c r="D684" s="33"/>
      <c r="E684" s="33"/>
    </row>
    <row r="685" spans="1:5" s="31" customFormat="1" ht="12.75">
      <c r="A685" s="33"/>
      <c r="B685" s="33"/>
      <c r="C685" s="33"/>
      <c r="D685" s="33"/>
      <c r="E685" s="33"/>
    </row>
    <row r="686" spans="1:5" s="31" customFormat="1" ht="12.75">
      <c r="A686" s="33"/>
      <c r="B686" s="33"/>
      <c r="C686" s="33"/>
      <c r="D686" s="33"/>
      <c r="E686" s="33"/>
    </row>
    <row r="687" spans="1:5" s="31" customFormat="1" ht="12.75">
      <c r="A687" s="33"/>
      <c r="B687" s="33"/>
      <c r="C687" s="33"/>
      <c r="D687" s="33"/>
      <c r="E687" s="33"/>
    </row>
    <row r="688" spans="1:5" s="31" customFormat="1" ht="12.75">
      <c r="A688" s="33"/>
      <c r="B688" s="33"/>
      <c r="C688" s="33"/>
      <c r="D688" s="33"/>
      <c r="E688" s="33"/>
    </row>
    <row r="689" spans="1:5" s="31" customFormat="1" ht="12.75">
      <c r="A689" s="33"/>
      <c r="B689" s="33"/>
      <c r="C689" s="33"/>
      <c r="D689" s="33"/>
      <c r="E689" s="33"/>
    </row>
    <row r="690" spans="1:5" s="31" customFormat="1" ht="12.75">
      <c r="A690" s="33"/>
      <c r="B690" s="33"/>
      <c r="C690" s="33"/>
      <c r="D690" s="33"/>
      <c r="E690" s="33"/>
    </row>
    <row r="691" spans="1:5" s="31" customFormat="1" ht="12.75">
      <c r="A691" s="33"/>
      <c r="B691" s="33"/>
      <c r="C691" s="33"/>
      <c r="D691" s="33"/>
      <c r="E691" s="33"/>
    </row>
    <row r="692" spans="1:5" s="31" customFormat="1" ht="12.75">
      <c r="A692" s="33"/>
      <c r="B692" s="33"/>
      <c r="C692" s="33"/>
      <c r="D692" s="33"/>
      <c r="E692" s="33"/>
    </row>
    <row r="693" spans="1:5" s="31" customFormat="1" ht="12.75">
      <c r="A693" s="33"/>
      <c r="B693" s="33"/>
      <c r="C693" s="33"/>
      <c r="D693" s="33"/>
      <c r="E693" s="33"/>
    </row>
    <row r="694" spans="1:5" s="31" customFormat="1" ht="12.75">
      <c r="A694" s="33"/>
      <c r="B694" s="33"/>
      <c r="C694" s="33"/>
      <c r="D694" s="33"/>
      <c r="E694" s="33"/>
    </row>
    <row r="695" spans="1:5" s="31" customFormat="1" ht="12.75">
      <c r="A695" s="33"/>
      <c r="B695" s="33"/>
      <c r="C695" s="33"/>
      <c r="D695" s="33"/>
      <c r="E695" s="33"/>
    </row>
    <row r="696" spans="1:5" s="31" customFormat="1" ht="12" customHeight="1">
      <c r="A696" s="33"/>
      <c r="B696" s="33"/>
      <c r="C696" s="33"/>
      <c r="D696" s="33"/>
      <c r="E696" s="33"/>
    </row>
    <row r="697" spans="1:5" s="31" customFormat="1" ht="12.75" customHeight="1">
      <c r="A697" s="163" t="s">
        <v>319</v>
      </c>
      <c r="B697" s="164"/>
      <c r="C697" s="164"/>
      <c r="D697" s="164"/>
      <c r="E697" s="165"/>
    </row>
    <row r="698" spans="1:5" s="31" customFormat="1" ht="14.25">
      <c r="A698" s="157" t="s">
        <v>30</v>
      </c>
      <c r="B698" s="158"/>
      <c r="C698" s="158"/>
      <c r="D698" s="158"/>
      <c r="E698" s="159"/>
    </row>
    <row r="699" spans="1:5" s="31" customFormat="1" ht="12.75" customHeight="1">
      <c r="A699" s="157" t="s">
        <v>57</v>
      </c>
      <c r="B699" s="158"/>
      <c r="C699" s="158"/>
      <c r="D699" s="158"/>
      <c r="E699" s="159"/>
    </row>
    <row r="700" spans="1:5" s="31" customFormat="1" ht="14.25">
      <c r="A700" s="160" t="s">
        <v>516</v>
      </c>
      <c r="B700" s="161"/>
      <c r="C700" s="161"/>
      <c r="D700" s="161"/>
      <c r="E700" s="162"/>
    </row>
    <row r="701" spans="1:5" s="31" customFormat="1" ht="42.75">
      <c r="A701" s="38" t="s">
        <v>146</v>
      </c>
      <c r="B701" s="38" t="s">
        <v>475</v>
      </c>
      <c r="C701" s="38" t="s">
        <v>452</v>
      </c>
      <c r="D701" s="38" t="s">
        <v>476</v>
      </c>
      <c r="E701" s="38" t="s">
        <v>477</v>
      </c>
    </row>
    <row r="702" spans="1:5" s="31" customFormat="1" ht="12" customHeight="1">
      <c r="A702" s="39" t="s">
        <v>147</v>
      </c>
      <c r="B702" s="41"/>
      <c r="C702" s="41"/>
      <c r="D702" s="41"/>
      <c r="E702" s="41"/>
    </row>
    <row r="703" spans="1:5" s="31" customFormat="1" ht="12" customHeight="1">
      <c r="A703" s="39" t="s">
        <v>148</v>
      </c>
      <c r="B703" s="95"/>
      <c r="C703" s="95"/>
      <c r="D703" s="95"/>
      <c r="E703" s="95"/>
    </row>
    <row r="704" spans="1:5" s="31" customFormat="1" ht="12" customHeight="1">
      <c r="A704" s="41" t="s">
        <v>149</v>
      </c>
      <c r="B704" s="84">
        <v>771524</v>
      </c>
      <c r="C704" s="84">
        <v>2100000</v>
      </c>
      <c r="D704" s="84">
        <v>1100000</v>
      </c>
      <c r="E704" s="84">
        <v>1200000</v>
      </c>
    </row>
    <row r="705" spans="1:5" s="31" customFormat="1" ht="12" customHeight="1">
      <c r="A705" s="41" t="s">
        <v>181</v>
      </c>
      <c r="B705" s="84">
        <v>812410</v>
      </c>
      <c r="C705" s="84">
        <v>1000000</v>
      </c>
      <c r="D705" s="84">
        <v>800000</v>
      </c>
      <c r="E705" s="84">
        <v>950000</v>
      </c>
    </row>
    <row r="706" spans="1:5" s="31" customFormat="1" ht="12" customHeight="1">
      <c r="A706" s="41" t="s">
        <v>182</v>
      </c>
      <c r="B706" s="84">
        <v>78152</v>
      </c>
      <c r="C706" s="84">
        <v>300000</v>
      </c>
      <c r="D706" s="84">
        <v>95000</v>
      </c>
      <c r="E706" s="84">
        <v>110000</v>
      </c>
    </row>
    <row r="707" spans="1:5" s="31" customFormat="1" ht="12" customHeight="1">
      <c r="A707" s="45" t="s">
        <v>183</v>
      </c>
      <c r="B707" s="85">
        <f>B704+B705+B706</f>
        <v>1662086</v>
      </c>
      <c r="C707" s="85">
        <f>C704+C705+C706</f>
        <v>3400000</v>
      </c>
      <c r="D707" s="85">
        <f>D704+D705+D706</f>
        <v>1995000</v>
      </c>
      <c r="E707" s="85">
        <f>E704+E705+E706</f>
        <v>2260000</v>
      </c>
    </row>
    <row r="708" spans="1:5" s="31" customFormat="1" ht="12" customHeight="1">
      <c r="A708" s="39" t="s">
        <v>184</v>
      </c>
      <c r="B708" s="84"/>
      <c r="C708" s="84"/>
      <c r="D708" s="84"/>
      <c r="E708" s="84"/>
    </row>
    <row r="709" spans="1:5" s="31" customFormat="1" ht="12" customHeight="1">
      <c r="A709" s="41" t="s">
        <v>153</v>
      </c>
      <c r="B709" s="84">
        <v>142980</v>
      </c>
      <c r="C709" s="84">
        <v>1500000</v>
      </c>
      <c r="D709" s="84">
        <v>300000</v>
      </c>
      <c r="E709" s="84">
        <v>350000</v>
      </c>
    </row>
    <row r="710" spans="1:5" s="31" customFormat="1" ht="12" customHeight="1">
      <c r="A710" s="41" t="s">
        <v>154</v>
      </c>
      <c r="B710" s="84">
        <v>110562</v>
      </c>
      <c r="C710" s="84">
        <v>500000</v>
      </c>
      <c r="D710" s="84">
        <v>80000</v>
      </c>
      <c r="E710" s="84">
        <v>100000</v>
      </c>
    </row>
    <row r="711" spans="1:5" s="31" customFormat="1" ht="12" customHeight="1">
      <c r="A711" s="41" t="s">
        <v>155</v>
      </c>
      <c r="B711" s="84">
        <v>18156</v>
      </c>
      <c r="C711" s="84">
        <v>150000</v>
      </c>
      <c r="D711" s="84">
        <v>50000</v>
      </c>
      <c r="E711" s="84">
        <v>75000</v>
      </c>
    </row>
    <row r="712" spans="1:5" s="31" customFormat="1" ht="12" customHeight="1">
      <c r="A712" s="41" t="s">
        <v>185</v>
      </c>
      <c r="B712" s="84">
        <v>38603</v>
      </c>
      <c r="C712" s="84">
        <v>50000</v>
      </c>
      <c r="D712" s="84">
        <v>18000</v>
      </c>
      <c r="E712" s="84">
        <v>20000</v>
      </c>
    </row>
    <row r="713" spans="1:5" s="31" customFormat="1" ht="12" customHeight="1">
      <c r="A713" s="45" t="s">
        <v>105</v>
      </c>
      <c r="B713" s="85">
        <f>B709+B710+B711+B712</f>
        <v>310301</v>
      </c>
      <c r="C713" s="85">
        <f>C709+C710+C711+C712</f>
        <v>2200000</v>
      </c>
      <c r="D713" s="85">
        <f>SUM(D709:D712)</f>
        <v>448000</v>
      </c>
      <c r="E713" s="85">
        <f>E709+E710+E711+E712</f>
        <v>545000</v>
      </c>
    </row>
    <row r="714" spans="1:5" s="31" customFormat="1" ht="12" customHeight="1">
      <c r="A714" s="41" t="s">
        <v>157</v>
      </c>
      <c r="B714" s="84">
        <v>10906</v>
      </c>
      <c r="C714" s="84">
        <v>100000</v>
      </c>
      <c r="D714" s="84">
        <v>20000</v>
      </c>
      <c r="E714" s="84">
        <v>50000</v>
      </c>
    </row>
    <row r="715" spans="1:5" s="31" customFormat="1" ht="12" customHeight="1">
      <c r="A715" s="41" t="s">
        <v>158</v>
      </c>
      <c r="B715" s="84">
        <v>39487</v>
      </c>
      <c r="C715" s="84">
        <v>70000</v>
      </c>
      <c r="D715" s="84">
        <v>68000</v>
      </c>
      <c r="E715" s="84">
        <v>70000</v>
      </c>
    </row>
    <row r="716" spans="1:5" s="31" customFormat="1" ht="12" customHeight="1">
      <c r="A716" s="41" t="s">
        <v>159</v>
      </c>
      <c r="B716" s="84">
        <v>0</v>
      </c>
      <c r="C716" s="84">
        <v>50000</v>
      </c>
      <c r="D716" s="84">
        <v>0</v>
      </c>
      <c r="E716" s="84">
        <v>25000</v>
      </c>
    </row>
    <row r="717" spans="1:5" s="31" customFormat="1" ht="12" customHeight="1">
      <c r="A717" s="41" t="s">
        <v>39</v>
      </c>
      <c r="B717" s="84">
        <v>0</v>
      </c>
      <c r="C717" s="84"/>
      <c r="D717" s="84"/>
      <c r="E717" s="84"/>
    </row>
    <row r="718" spans="1:5" s="31" customFormat="1" ht="12" customHeight="1">
      <c r="A718" s="45" t="s">
        <v>106</v>
      </c>
      <c r="B718" s="85">
        <f>B707+B713+B714+B715+B716</f>
        <v>2022780</v>
      </c>
      <c r="C718" s="85">
        <f>C707+C713+C714+C715+C716+C717</f>
        <v>5820000</v>
      </c>
      <c r="D718" s="85">
        <f>D707+D713+D714+D715+D716+D717</f>
        <v>2531000</v>
      </c>
      <c r="E718" s="85">
        <f>E707+E713+E714+E715+E716+E717</f>
        <v>2950000</v>
      </c>
    </row>
    <row r="719" spans="1:5" s="31" customFormat="1" ht="12" customHeight="1">
      <c r="A719" s="39" t="s">
        <v>160</v>
      </c>
      <c r="B719" s="84"/>
      <c r="C719" s="84"/>
      <c r="D719" s="84"/>
      <c r="E719" s="84"/>
    </row>
    <row r="720" spans="1:5" s="31" customFormat="1" ht="12" customHeight="1">
      <c r="A720" s="39" t="s">
        <v>161</v>
      </c>
      <c r="B720" s="84"/>
      <c r="C720" s="85"/>
      <c r="D720" s="85"/>
      <c r="E720" s="85"/>
    </row>
    <row r="721" spans="1:5" s="31" customFormat="1" ht="12" customHeight="1">
      <c r="A721" s="41" t="s">
        <v>186</v>
      </c>
      <c r="B721" s="84">
        <v>79815</v>
      </c>
      <c r="C721" s="84">
        <v>100000</v>
      </c>
      <c r="D721" s="84">
        <v>90000</v>
      </c>
      <c r="E721" s="84">
        <v>100000</v>
      </c>
    </row>
    <row r="722" spans="1:5" s="31" customFormat="1" ht="12" customHeight="1">
      <c r="A722" s="41" t="s">
        <v>342</v>
      </c>
      <c r="B722" s="84">
        <v>195624</v>
      </c>
      <c r="C722" s="84">
        <v>250000</v>
      </c>
      <c r="D722" s="84">
        <v>250000</v>
      </c>
      <c r="E722" s="84">
        <v>250000</v>
      </c>
    </row>
    <row r="723" spans="1:5" s="31" customFormat="1" ht="12" customHeight="1">
      <c r="A723" s="39" t="s">
        <v>164</v>
      </c>
      <c r="B723" s="84"/>
      <c r="C723" s="84"/>
      <c r="D723" s="84"/>
      <c r="E723" s="84"/>
    </row>
    <row r="724" spans="1:5" s="31" customFormat="1" ht="12" customHeight="1">
      <c r="A724" s="41" t="s">
        <v>165</v>
      </c>
      <c r="B724" s="84">
        <v>83190</v>
      </c>
      <c r="C724" s="84">
        <v>150000</v>
      </c>
      <c r="D724" s="84">
        <v>150000</v>
      </c>
      <c r="E724" s="84">
        <v>150000</v>
      </c>
    </row>
    <row r="725" spans="1:5" s="31" customFormat="1" ht="12" customHeight="1">
      <c r="A725" s="41" t="s">
        <v>166</v>
      </c>
      <c r="B725" s="84">
        <v>0</v>
      </c>
      <c r="C725" s="84">
        <v>5000</v>
      </c>
      <c r="D725" s="84">
        <v>0</v>
      </c>
      <c r="E725" s="84">
        <v>0</v>
      </c>
    </row>
    <row r="726" spans="1:5" s="31" customFormat="1" ht="12" customHeight="1">
      <c r="A726" s="41" t="s">
        <v>58</v>
      </c>
      <c r="B726" s="84">
        <v>0</v>
      </c>
      <c r="C726" s="84">
        <v>20000</v>
      </c>
      <c r="D726" s="84">
        <v>20000</v>
      </c>
      <c r="E726" s="84">
        <v>20000</v>
      </c>
    </row>
    <row r="727" spans="1:5" s="31" customFormat="1" ht="12" customHeight="1">
      <c r="A727" s="41" t="s">
        <v>168</v>
      </c>
      <c r="B727" s="84">
        <v>24741</v>
      </c>
      <c r="C727" s="84">
        <v>25000</v>
      </c>
      <c r="D727" s="84">
        <v>24000</v>
      </c>
      <c r="E727" s="84">
        <v>25000</v>
      </c>
    </row>
    <row r="728" spans="1:5" s="31" customFormat="1" ht="12" customHeight="1">
      <c r="A728" s="41" t="s">
        <v>169</v>
      </c>
      <c r="B728" s="84">
        <v>5324</v>
      </c>
      <c r="C728" s="84">
        <v>20000</v>
      </c>
      <c r="D728" s="84">
        <v>20000</v>
      </c>
      <c r="E728" s="84">
        <v>20000</v>
      </c>
    </row>
    <row r="729" spans="1:5" s="31" customFormat="1" ht="12" customHeight="1">
      <c r="A729" s="41" t="s">
        <v>171</v>
      </c>
      <c r="B729" s="84">
        <v>8542</v>
      </c>
      <c r="C729" s="84">
        <v>10000</v>
      </c>
      <c r="D729" s="84">
        <v>5000</v>
      </c>
      <c r="E729" s="84">
        <v>5000</v>
      </c>
    </row>
    <row r="730" spans="1:5" s="31" customFormat="1" ht="12" customHeight="1">
      <c r="A730" s="41" t="s">
        <v>172</v>
      </c>
      <c r="B730" s="84">
        <v>600</v>
      </c>
      <c r="C730" s="84">
        <v>4000</v>
      </c>
      <c r="D730" s="84">
        <v>0</v>
      </c>
      <c r="E730" s="84">
        <v>2000</v>
      </c>
    </row>
    <row r="731" spans="1:5" s="31" customFormat="1" ht="12" customHeight="1">
      <c r="A731" s="39" t="s">
        <v>173</v>
      </c>
      <c r="B731" s="84"/>
      <c r="C731" s="84"/>
      <c r="D731" s="84"/>
      <c r="E731" s="84"/>
    </row>
    <row r="732" spans="1:5" s="31" customFormat="1" ht="12" customHeight="1">
      <c r="A732" s="41" t="s">
        <v>56</v>
      </c>
      <c r="B732" s="84">
        <v>4404</v>
      </c>
      <c r="C732" s="84">
        <v>25000</v>
      </c>
      <c r="D732" s="84">
        <v>18000</v>
      </c>
      <c r="E732" s="84">
        <v>20000</v>
      </c>
    </row>
    <row r="733" spans="1:5" s="31" customFormat="1" ht="12" customHeight="1">
      <c r="A733" s="41" t="s">
        <v>175</v>
      </c>
      <c r="B733" s="84">
        <v>49502</v>
      </c>
      <c r="C733" s="84">
        <v>75000</v>
      </c>
      <c r="D733" s="84">
        <v>70000</v>
      </c>
      <c r="E733" s="84">
        <v>75000</v>
      </c>
    </row>
    <row r="734" spans="1:5" s="31" customFormat="1" ht="12" customHeight="1">
      <c r="A734" s="41" t="s">
        <v>176</v>
      </c>
      <c r="B734" s="84">
        <v>1730</v>
      </c>
      <c r="C734" s="84">
        <v>15000</v>
      </c>
      <c r="D734" s="84">
        <v>3000</v>
      </c>
      <c r="E734" s="84">
        <v>5000</v>
      </c>
    </row>
    <row r="735" spans="1:5" s="31" customFormat="1" ht="12" customHeight="1">
      <c r="A735" s="41" t="s">
        <v>177</v>
      </c>
      <c r="B735" s="84">
        <v>7248</v>
      </c>
      <c r="C735" s="84">
        <v>15000</v>
      </c>
      <c r="D735" s="84">
        <v>7000</v>
      </c>
      <c r="E735" s="84">
        <v>9000</v>
      </c>
    </row>
    <row r="736" spans="1:5" s="31" customFormat="1" ht="12" customHeight="1">
      <c r="A736" s="41" t="s">
        <v>322</v>
      </c>
      <c r="B736" s="84">
        <v>0</v>
      </c>
      <c r="C736" s="84">
        <v>0</v>
      </c>
      <c r="D736" s="84">
        <v>0</v>
      </c>
      <c r="E736" s="84">
        <v>0</v>
      </c>
    </row>
    <row r="737" spans="1:5" s="31" customFormat="1" ht="12" customHeight="1">
      <c r="A737" s="47" t="s">
        <v>107</v>
      </c>
      <c r="B737" s="100"/>
      <c r="C737" s="100"/>
      <c r="D737" s="100"/>
      <c r="E737" s="100"/>
    </row>
    <row r="738" spans="1:5" s="31" customFormat="1" ht="12" customHeight="1">
      <c r="A738" s="49" t="s">
        <v>108</v>
      </c>
      <c r="B738" s="84">
        <v>37292</v>
      </c>
      <c r="C738" s="84">
        <v>50000</v>
      </c>
      <c r="D738" s="84">
        <v>50000</v>
      </c>
      <c r="E738" s="84">
        <v>50000</v>
      </c>
    </row>
    <row r="739" spans="1:5" s="31" customFormat="1" ht="12" customHeight="1">
      <c r="A739" s="41" t="s">
        <v>44</v>
      </c>
      <c r="B739" s="84">
        <v>0</v>
      </c>
      <c r="C739" s="84">
        <v>40000</v>
      </c>
      <c r="D739" s="84">
        <v>40000</v>
      </c>
      <c r="E739" s="84">
        <v>40000</v>
      </c>
    </row>
    <row r="740" spans="1:5" s="31" customFormat="1" ht="12" customHeight="1">
      <c r="A740" s="41" t="s">
        <v>60</v>
      </c>
      <c r="B740" s="84">
        <v>793</v>
      </c>
      <c r="C740" s="84">
        <v>5000</v>
      </c>
      <c r="D740" s="84">
        <v>5000</v>
      </c>
      <c r="E740" s="84">
        <v>5000</v>
      </c>
    </row>
    <row r="741" spans="1:5" s="31" customFormat="1" ht="12" customHeight="1">
      <c r="A741" s="114" t="s">
        <v>41</v>
      </c>
      <c r="B741" s="116">
        <v>0</v>
      </c>
      <c r="C741" s="116">
        <v>0</v>
      </c>
      <c r="D741" s="116">
        <v>0</v>
      </c>
      <c r="E741" s="116">
        <v>0</v>
      </c>
    </row>
    <row r="742" spans="1:5" s="31" customFormat="1" ht="12" customHeight="1">
      <c r="A742" s="20"/>
      <c r="B742" s="118"/>
      <c r="C742" s="118"/>
      <c r="D742" s="118"/>
      <c r="E742" s="118"/>
    </row>
    <row r="743" spans="1:5" s="31" customFormat="1" ht="12" customHeight="1">
      <c r="A743" s="10"/>
      <c r="B743" s="10"/>
      <c r="C743" s="10"/>
      <c r="D743" s="10"/>
      <c r="E743" s="10"/>
    </row>
    <row r="744" spans="1:5" s="31" customFormat="1" ht="12" customHeight="1">
      <c r="A744" s="10"/>
      <c r="B744" s="10"/>
      <c r="C744" s="10"/>
      <c r="D744" s="10"/>
      <c r="E744" s="10"/>
    </row>
    <row r="745" spans="1:5" s="31" customFormat="1" ht="12" customHeight="1">
      <c r="A745" s="10"/>
      <c r="B745" s="10"/>
      <c r="C745" s="10"/>
      <c r="D745" s="10"/>
      <c r="E745" s="10"/>
    </row>
    <row r="746" spans="1:5" s="31" customFormat="1" ht="12" customHeight="1">
      <c r="A746" s="10"/>
      <c r="B746" s="10"/>
      <c r="C746" s="10"/>
      <c r="D746" s="10"/>
      <c r="E746" s="10"/>
    </row>
    <row r="747" spans="1:5" s="31" customFormat="1" ht="12" customHeight="1">
      <c r="A747" s="10"/>
      <c r="B747" s="10"/>
      <c r="C747" s="10"/>
      <c r="D747" s="10"/>
      <c r="E747" s="10"/>
    </row>
    <row r="748" spans="1:5" s="31" customFormat="1" ht="12" customHeight="1">
      <c r="A748" s="10"/>
      <c r="B748" s="10"/>
      <c r="C748" s="10"/>
      <c r="D748" s="10"/>
      <c r="E748" s="10"/>
    </row>
    <row r="749" spans="1:5" s="31" customFormat="1" ht="12" customHeight="1">
      <c r="A749" s="10"/>
      <c r="B749" s="10"/>
      <c r="C749" s="10"/>
      <c r="D749" s="10"/>
      <c r="E749" s="10"/>
    </row>
    <row r="750" spans="1:5" s="31" customFormat="1" ht="12" customHeight="1">
      <c r="A750" s="10"/>
      <c r="B750" s="10"/>
      <c r="C750" s="10"/>
      <c r="D750" s="10"/>
      <c r="E750" s="10"/>
    </row>
    <row r="751" spans="1:5" s="31" customFormat="1" ht="12" customHeight="1">
      <c r="A751" s="12"/>
      <c r="B751" s="10"/>
      <c r="C751" s="10"/>
      <c r="D751" s="10"/>
      <c r="E751" s="11"/>
    </row>
    <row r="752" spans="1:5" s="31" customFormat="1" ht="12" customHeight="1">
      <c r="A752" s="12"/>
      <c r="B752" s="10"/>
      <c r="C752" s="10"/>
      <c r="D752" s="10"/>
      <c r="E752" s="11"/>
    </row>
    <row r="753" spans="1:5" s="31" customFormat="1" ht="12.75" customHeight="1">
      <c r="A753" s="163" t="s">
        <v>319</v>
      </c>
      <c r="B753" s="164"/>
      <c r="C753" s="164"/>
      <c r="D753" s="164"/>
      <c r="E753" s="165"/>
    </row>
    <row r="754" spans="1:5" s="31" customFormat="1" ht="14.25">
      <c r="A754" s="157" t="s">
        <v>30</v>
      </c>
      <c r="B754" s="158"/>
      <c r="C754" s="158"/>
      <c r="D754" s="158"/>
      <c r="E754" s="159"/>
    </row>
    <row r="755" spans="1:5" s="31" customFormat="1" ht="12.75" customHeight="1">
      <c r="A755" s="157" t="s">
        <v>57</v>
      </c>
      <c r="B755" s="158"/>
      <c r="C755" s="158"/>
      <c r="D755" s="158"/>
      <c r="E755" s="159"/>
    </row>
    <row r="756" spans="1:5" s="31" customFormat="1" ht="14.25">
      <c r="A756" s="160" t="s">
        <v>516</v>
      </c>
      <c r="B756" s="161"/>
      <c r="C756" s="161"/>
      <c r="D756" s="161"/>
      <c r="E756" s="162"/>
    </row>
    <row r="757" spans="1:5" s="31" customFormat="1" ht="42.75">
      <c r="A757" s="38" t="s">
        <v>146</v>
      </c>
      <c r="B757" s="38" t="s">
        <v>475</v>
      </c>
      <c r="C757" s="38" t="s">
        <v>452</v>
      </c>
      <c r="D757" s="38" t="s">
        <v>476</v>
      </c>
      <c r="E757" s="38" t="s">
        <v>477</v>
      </c>
    </row>
    <row r="758" spans="1:5" s="31" customFormat="1" ht="12" customHeight="1">
      <c r="A758" s="39" t="s">
        <v>295</v>
      </c>
      <c r="B758" s="41"/>
      <c r="C758" s="41"/>
      <c r="D758" s="41"/>
      <c r="E758" s="41"/>
    </row>
    <row r="759" spans="1:5" s="31" customFormat="1" ht="12" customHeight="1">
      <c r="A759" s="41" t="s">
        <v>94</v>
      </c>
      <c r="B759" s="84">
        <v>0</v>
      </c>
      <c r="C759" s="84">
        <v>0</v>
      </c>
      <c r="D759" s="84">
        <v>0</v>
      </c>
      <c r="E759" s="84">
        <v>0</v>
      </c>
    </row>
    <row r="760" spans="1:5" s="31" customFormat="1" ht="12" customHeight="1">
      <c r="A760" s="41" t="s">
        <v>234</v>
      </c>
      <c r="B760" s="84">
        <v>0</v>
      </c>
      <c r="C760" s="84">
        <v>0</v>
      </c>
      <c r="D760" s="84">
        <v>0</v>
      </c>
      <c r="E760" s="84">
        <v>0</v>
      </c>
    </row>
    <row r="761" spans="1:5" s="31" customFormat="1" ht="12" customHeight="1">
      <c r="A761" s="41" t="s">
        <v>265</v>
      </c>
      <c r="B761" s="84">
        <v>0</v>
      </c>
      <c r="C761" s="84">
        <v>0</v>
      </c>
      <c r="D761" s="84">
        <v>0</v>
      </c>
      <c r="E761" s="84">
        <v>0</v>
      </c>
    </row>
    <row r="762" spans="1:5" s="31" customFormat="1" ht="12" customHeight="1">
      <c r="A762" s="41" t="s">
        <v>61</v>
      </c>
      <c r="B762" s="84">
        <v>0</v>
      </c>
      <c r="C762" s="84">
        <v>0</v>
      </c>
      <c r="D762" s="84">
        <v>0</v>
      </c>
      <c r="E762" s="84">
        <v>0</v>
      </c>
    </row>
    <row r="763" spans="1:5" s="31" customFormat="1" ht="12" customHeight="1">
      <c r="A763" s="41" t="s">
        <v>51</v>
      </c>
      <c r="B763" s="84">
        <v>0</v>
      </c>
      <c r="C763" s="84">
        <v>0</v>
      </c>
      <c r="D763" s="84">
        <v>0</v>
      </c>
      <c r="E763" s="84">
        <v>0</v>
      </c>
    </row>
    <row r="764" spans="1:5" s="31" customFormat="1" ht="12" customHeight="1">
      <c r="A764" s="39" t="s">
        <v>194</v>
      </c>
      <c r="B764" s="84"/>
      <c r="C764" s="84"/>
      <c r="D764" s="84"/>
      <c r="E764" s="84"/>
    </row>
    <row r="765" spans="1:5" s="31" customFormat="1" ht="12" customHeight="1">
      <c r="A765" s="41" t="s">
        <v>95</v>
      </c>
      <c r="B765" s="84">
        <v>0</v>
      </c>
      <c r="C765" s="84">
        <v>100000</v>
      </c>
      <c r="D765" s="84">
        <v>20000</v>
      </c>
      <c r="E765" s="84">
        <v>30000</v>
      </c>
    </row>
    <row r="766" spans="1:5" s="31" customFormat="1" ht="12" customHeight="1">
      <c r="A766" s="41" t="s">
        <v>316</v>
      </c>
      <c r="B766" s="84">
        <v>0</v>
      </c>
      <c r="C766" s="84">
        <v>0</v>
      </c>
      <c r="D766" s="84">
        <v>0</v>
      </c>
      <c r="E766" s="84">
        <v>0</v>
      </c>
    </row>
    <row r="767" spans="1:5" s="31" customFormat="1" ht="12" customHeight="1">
      <c r="A767" s="41" t="s">
        <v>317</v>
      </c>
      <c r="B767" s="84">
        <v>28500</v>
      </c>
      <c r="C767" s="84">
        <v>100000</v>
      </c>
      <c r="D767" s="84">
        <v>100000</v>
      </c>
      <c r="E767" s="84">
        <v>100000</v>
      </c>
    </row>
    <row r="768" spans="1:5" s="31" customFormat="1" ht="12" customHeight="1">
      <c r="A768" s="41" t="s">
        <v>79</v>
      </c>
      <c r="B768" s="84">
        <v>0</v>
      </c>
      <c r="C768" s="84">
        <v>0</v>
      </c>
      <c r="D768" s="84">
        <v>0</v>
      </c>
      <c r="E768" s="84">
        <v>0</v>
      </c>
    </row>
    <row r="769" spans="1:5" s="31" customFormat="1" ht="12" customHeight="1">
      <c r="A769" s="41" t="s">
        <v>235</v>
      </c>
      <c r="B769" s="84">
        <v>0</v>
      </c>
      <c r="C769" s="84">
        <v>50000</v>
      </c>
      <c r="D769" s="84">
        <v>50000</v>
      </c>
      <c r="E769" s="84">
        <v>50000</v>
      </c>
    </row>
    <row r="770" spans="1:5" s="31" customFormat="1" ht="12" customHeight="1">
      <c r="A770" s="39" t="s">
        <v>358</v>
      </c>
      <c r="B770" s="84"/>
      <c r="C770" s="84"/>
      <c r="D770" s="84"/>
      <c r="E770" s="84"/>
    </row>
    <row r="771" spans="1:5" s="31" customFormat="1" ht="12" customHeight="1">
      <c r="A771" s="41" t="s">
        <v>362</v>
      </c>
      <c r="B771" s="84">
        <v>0</v>
      </c>
      <c r="C771" s="84">
        <v>0</v>
      </c>
      <c r="D771" s="84"/>
      <c r="E771" s="84">
        <v>0</v>
      </c>
    </row>
    <row r="772" spans="1:5" s="31" customFormat="1" ht="12" customHeight="1">
      <c r="A772" s="41" t="s">
        <v>370</v>
      </c>
      <c r="B772" s="84">
        <v>14700</v>
      </c>
      <c r="C772" s="84">
        <v>10000</v>
      </c>
      <c r="D772" s="84">
        <v>0</v>
      </c>
      <c r="E772" s="84">
        <v>5000</v>
      </c>
    </row>
    <row r="773" spans="1:5" s="31" customFormat="1" ht="12" customHeight="1">
      <c r="A773" s="39" t="s">
        <v>110</v>
      </c>
      <c r="B773" s="84"/>
      <c r="C773" s="84"/>
      <c r="D773" s="84">
        <v>0</v>
      </c>
      <c r="E773" s="84"/>
    </row>
    <row r="774" spans="1:5" s="31" customFormat="1" ht="12" customHeight="1">
      <c r="A774" s="41" t="s">
        <v>196</v>
      </c>
      <c r="B774" s="84">
        <v>0</v>
      </c>
      <c r="C774" s="84">
        <v>5000</v>
      </c>
      <c r="D774" s="84">
        <v>0</v>
      </c>
      <c r="E774" s="84">
        <v>0</v>
      </c>
    </row>
    <row r="775" spans="1:5" s="31" customFormat="1" ht="12" customHeight="1">
      <c r="A775" s="41" t="s">
        <v>111</v>
      </c>
      <c r="B775" s="84">
        <v>3590</v>
      </c>
      <c r="C775" s="84">
        <v>5000</v>
      </c>
      <c r="D775" s="84">
        <v>0</v>
      </c>
      <c r="E775" s="84">
        <v>3000</v>
      </c>
    </row>
    <row r="776" spans="1:5" s="31" customFormat="1" ht="12" customHeight="1">
      <c r="A776" s="51" t="s">
        <v>112</v>
      </c>
      <c r="B776" s="85">
        <f>B721+B722+B724+B725+B726+B727+B728+B729+B730+B732+B733+B734+B735+B736+B738+B739+B740+B741+B759+B765+B767+B769+B772+B774+B775</f>
        <v>545595</v>
      </c>
      <c r="C776" s="85">
        <f>C721+C722+C724+C725+C726+C727+C728+C729+C730+C732+C733+C734+C735+C736+C738+C739+C740+C741+C759+C765+C767+C769+C772+C774+C775</f>
        <v>1079000</v>
      </c>
      <c r="D776" s="85">
        <f>D721+D722+D724+D725+D726+D727+D728+D729+D730+D732+D733+D734+D735+D736+D738+D739+D740+D741+D759+D765+D767+D769+D772+D774+D775</f>
        <v>922000</v>
      </c>
      <c r="E776" s="85">
        <f>E721+E722+E724+E725+E726+E727+E728+E729+E730+E732+E733+E734+E735+E736+E738+E739+E740+E741+E759+E765+E767+E769+E772+E774+E775</f>
        <v>964000</v>
      </c>
    </row>
    <row r="777" spans="1:5" s="31" customFormat="1" ht="12" customHeight="1">
      <c r="A777" s="47" t="s">
        <v>113</v>
      </c>
      <c r="B777" s="100"/>
      <c r="C777" s="84"/>
      <c r="D777" s="84"/>
      <c r="E777" s="84"/>
    </row>
    <row r="778" spans="1:5" s="31" customFormat="1" ht="12" customHeight="1">
      <c r="A778" s="39" t="s">
        <v>62</v>
      </c>
      <c r="B778" s="100"/>
      <c r="C778" s="84"/>
      <c r="D778" s="84"/>
      <c r="E778" s="84"/>
    </row>
    <row r="779" spans="1:5" s="31" customFormat="1" ht="12" customHeight="1">
      <c r="A779" s="41" t="s">
        <v>63</v>
      </c>
      <c r="B779" s="84">
        <v>2072</v>
      </c>
      <c r="C779" s="84">
        <v>10000</v>
      </c>
      <c r="D779" s="84">
        <v>5000</v>
      </c>
      <c r="E779" s="84">
        <v>5000</v>
      </c>
    </row>
    <row r="780" spans="1:5" s="31" customFormat="1" ht="12" customHeight="1">
      <c r="A780" s="41" t="s">
        <v>198</v>
      </c>
      <c r="B780" s="84">
        <v>6605</v>
      </c>
      <c r="C780" s="84">
        <v>10000</v>
      </c>
      <c r="D780" s="84">
        <v>10000</v>
      </c>
      <c r="E780" s="84">
        <v>10000</v>
      </c>
    </row>
    <row r="781" spans="1:5" s="31" customFormat="1" ht="12" customHeight="1">
      <c r="A781" s="41" t="s">
        <v>64</v>
      </c>
      <c r="B781" s="84">
        <v>0</v>
      </c>
      <c r="C781" s="84">
        <v>5000</v>
      </c>
      <c r="D781" s="84">
        <v>0</v>
      </c>
      <c r="E781" s="84">
        <v>3000</v>
      </c>
    </row>
    <row r="782" spans="1:5" s="31" customFormat="1" ht="12" customHeight="1">
      <c r="A782" s="41" t="s">
        <v>200</v>
      </c>
      <c r="B782" s="84">
        <v>0</v>
      </c>
      <c r="C782" s="84">
        <v>0</v>
      </c>
      <c r="D782" s="84">
        <v>0</v>
      </c>
      <c r="E782" s="84">
        <v>0</v>
      </c>
    </row>
    <row r="783" spans="1:5" s="31" customFormat="1" ht="12" customHeight="1">
      <c r="A783" s="41" t="s">
        <v>304</v>
      </c>
      <c r="B783" s="84">
        <v>0</v>
      </c>
      <c r="C783" s="84">
        <v>0</v>
      </c>
      <c r="D783" s="84">
        <v>0</v>
      </c>
      <c r="E783" s="84">
        <v>0</v>
      </c>
    </row>
    <row r="784" spans="1:5" s="31" customFormat="1" ht="12" customHeight="1">
      <c r="A784" s="41" t="s">
        <v>65</v>
      </c>
      <c r="B784" s="84">
        <v>68245</v>
      </c>
      <c r="C784" s="84">
        <v>100000</v>
      </c>
      <c r="D784" s="84">
        <v>100000</v>
      </c>
      <c r="E784" s="84">
        <v>100000</v>
      </c>
    </row>
    <row r="785" spans="1:5" s="31" customFormat="1" ht="12" customHeight="1">
      <c r="A785" s="41" t="s">
        <v>66</v>
      </c>
      <c r="B785" s="84">
        <v>0</v>
      </c>
      <c r="C785" s="84">
        <v>50000</v>
      </c>
      <c r="D785" s="84">
        <v>50000</v>
      </c>
      <c r="E785" s="84">
        <v>50000</v>
      </c>
    </row>
    <row r="786" spans="1:5" s="31" customFormat="1" ht="12" customHeight="1">
      <c r="A786" s="41" t="s">
        <v>67</v>
      </c>
      <c r="B786" s="84">
        <v>0</v>
      </c>
      <c r="C786" s="84">
        <v>5000</v>
      </c>
      <c r="D786" s="84">
        <v>4000</v>
      </c>
      <c r="E786" s="84">
        <v>5000</v>
      </c>
    </row>
    <row r="787" spans="1:5" s="31" customFormat="1" ht="12" customHeight="1">
      <c r="A787" s="47" t="s">
        <v>309</v>
      </c>
      <c r="B787" s="84"/>
      <c r="C787" s="100"/>
      <c r="D787" s="100">
        <v>0</v>
      </c>
      <c r="E787" s="100"/>
    </row>
    <row r="788" spans="1:5" s="31" customFormat="1" ht="12" customHeight="1">
      <c r="A788" s="49" t="s">
        <v>310</v>
      </c>
      <c r="B788" s="84">
        <v>0</v>
      </c>
      <c r="C788" s="101">
        <v>5000</v>
      </c>
      <c r="D788" s="101">
        <v>5000</v>
      </c>
      <c r="E788" s="101">
        <v>5000</v>
      </c>
    </row>
    <row r="789" spans="1:5" s="31" customFormat="1" ht="12" customHeight="1">
      <c r="A789" s="49" t="s">
        <v>68</v>
      </c>
      <c r="B789" s="84">
        <v>0</v>
      </c>
      <c r="C789" s="101">
        <v>10000</v>
      </c>
      <c r="D789" s="101">
        <v>0</v>
      </c>
      <c r="E789" s="101">
        <v>3000</v>
      </c>
    </row>
    <row r="790" spans="1:5" s="31" customFormat="1" ht="12" customHeight="1">
      <c r="A790" s="45" t="s">
        <v>116</v>
      </c>
      <c r="B790" s="85">
        <f>B779+B780+B781+B782+B783+B784+B785+B786+B788+B789</f>
        <v>76922</v>
      </c>
      <c r="C790" s="85">
        <f>C779+C780+C781+C782+C783+C784+C785+C786+C788+C789</f>
        <v>195000</v>
      </c>
      <c r="D790" s="85">
        <f>D779+D780+D781+D782+D783+D784+D785+D786+D788+D789</f>
        <v>174000</v>
      </c>
      <c r="E790" s="85">
        <f>E779+E780+E781+E782+E783+E784+E785+E786+E788+E789</f>
        <v>181000</v>
      </c>
    </row>
    <row r="791" spans="1:5" s="31" customFormat="1" ht="12" customHeight="1">
      <c r="A791" s="39" t="s">
        <v>297</v>
      </c>
      <c r="B791" s="84"/>
      <c r="C791" s="84"/>
      <c r="D791" s="84"/>
      <c r="E791" s="84"/>
    </row>
    <row r="792" spans="1:5" s="31" customFormat="1" ht="12" customHeight="1">
      <c r="A792" s="41" t="s">
        <v>359</v>
      </c>
      <c r="B792" s="84">
        <v>0</v>
      </c>
      <c r="C792" s="84">
        <v>0</v>
      </c>
      <c r="D792" s="84">
        <v>0</v>
      </c>
      <c r="E792" s="84">
        <v>0</v>
      </c>
    </row>
    <row r="793" spans="1:5" s="31" customFormat="1" ht="12" customHeight="1">
      <c r="A793" s="41" t="s">
        <v>119</v>
      </c>
      <c r="B793" s="84">
        <v>0</v>
      </c>
      <c r="C793" s="84">
        <v>0</v>
      </c>
      <c r="D793" s="84">
        <v>0</v>
      </c>
      <c r="E793" s="84">
        <v>0</v>
      </c>
    </row>
    <row r="794" spans="1:5" s="31" customFormat="1" ht="12" customHeight="1">
      <c r="A794" s="41" t="s">
        <v>120</v>
      </c>
      <c r="B794" s="84">
        <v>0</v>
      </c>
      <c r="C794" s="84">
        <v>0</v>
      </c>
      <c r="D794" s="84">
        <v>0</v>
      </c>
      <c r="E794" s="84">
        <v>0</v>
      </c>
    </row>
    <row r="795" spans="1:5" s="31" customFormat="1" ht="12" customHeight="1">
      <c r="A795" s="41" t="s">
        <v>121</v>
      </c>
      <c r="B795" s="84">
        <v>0</v>
      </c>
      <c r="C795" s="84">
        <v>0</v>
      </c>
      <c r="D795" s="84">
        <v>0</v>
      </c>
      <c r="E795" s="84">
        <v>0</v>
      </c>
    </row>
    <row r="796" spans="1:5" s="31" customFormat="1" ht="12" customHeight="1">
      <c r="A796" s="41" t="s">
        <v>220</v>
      </c>
      <c r="B796" s="84">
        <v>0</v>
      </c>
      <c r="C796" s="84">
        <v>0</v>
      </c>
      <c r="D796" s="84">
        <v>0</v>
      </c>
      <c r="E796" s="84">
        <v>0</v>
      </c>
    </row>
    <row r="797" spans="1:5" s="31" customFormat="1" ht="12" customHeight="1">
      <c r="A797" s="41" t="s">
        <v>315</v>
      </c>
      <c r="B797" s="84">
        <v>0</v>
      </c>
      <c r="C797" s="84">
        <v>0</v>
      </c>
      <c r="D797" s="84">
        <v>0</v>
      </c>
      <c r="E797" s="84">
        <v>0</v>
      </c>
    </row>
    <row r="798" spans="1:5" s="31" customFormat="1" ht="12" customHeight="1">
      <c r="A798" s="45" t="s">
        <v>126</v>
      </c>
      <c r="B798" s="85">
        <f>B794+B796+B797</f>
        <v>0</v>
      </c>
      <c r="C798" s="85">
        <f>C792+C793+C794+C795+C796+C797</f>
        <v>0</v>
      </c>
      <c r="D798" s="85">
        <f>D792+D793+D794+D795+D796+D797</f>
        <v>0</v>
      </c>
      <c r="E798" s="85">
        <f>E792+E793+E794+E795+E796+E797</f>
        <v>0</v>
      </c>
    </row>
    <row r="799" spans="1:5" s="31" customFormat="1" ht="12" customHeight="1">
      <c r="A799" s="45" t="s">
        <v>313</v>
      </c>
      <c r="B799" s="85">
        <f>B776+B790+B798</f>
        <v>622517</v>
      </c>
      <c r="C799" s="85">
        <f>C776+C790+C798</f>
        <v>1274000</v>
      </c>
      <c r="D799" s="85">
        <f>D776+D790+D798</f>
        <v>1096000</v>
      </c>
      <c r="E799" s="85">
        <f>E776+E790+E798</f>
        <v>1145000</v>
      </c>
    </row>
    <row r="800" spans="1:5" ht="12.75">
      <c r="A800" s="45" t="s">
        <v>69</v>
      </c>
      <c r="B800" s="85">
        <f>B718+B776+B790+B798</f>
        <v>2645297</v>
      </c>
      <c r="C800" s="85">
        <f>C718+C776+C790+C798</f>
        <v>7094000</v>
      </c>
      <c r="D800" s="85">
        <f>D718+D776+D790+D798</f>
        <v>3627000</v>
      </c>
      <c r="E800" s="85">
        <f>E718+E776+E790+E798</f>
        <v>4095000</v>
      </c>
    </row>
    <row r="807" spans="1:5" s="31" customFormat="1" ht="12" customHeight="1">
      <c r="A807" s="22"/>
      <c r="B807" s="22"/>
      <c r="C807" s="22"/>
      <c r="D807" s="22"/>
      <c r="E807" s="22"/>
    </row>
    <row r="808" spans="1:5" s="31" customFormat="1" ht="12.75" customHeight="1">
      <c r="A808" s="163" t="s">
        <v>319</v>
      </c>
      <c r="B808" s="164"/>
      <c r="C808" s="164"/>
      <c r="D808" s="164"/>
      <c r="E808" s="165"/>
    </row>
    <row r="809" spans="1:5" s="31" customFormat="1" ht="14.25">
      <c r="A809" s="157" t="s">
        <v>30</v>
      </c>
      <c r="B809" s="158"/>
      <c r="C809" s="158"/>
      <c r="D809" s="158"/>
      <c r="E809" s="159"/>
    </row>
    <row r="810" spans="1:5" s="31" customFormat="1" ht="12.75" customHeight="1">
      <c r="A810" s="157" t="s">
        <v>373</v>
      </c>
      <c r="B810" s="158"/>
      <c r="C810" s="158"/>
      <c r="D810" s="158"/>
      <c r="E810" s="159"/>
    </row>
    <row r="811" spans="1:5" s="31" customFormat="1" ht="14.25">
      <c r="A811" s="160" t="s">
        <v>516</v>
      </c>
      <c r="B811" s="161"/>
      <c r="C811" s="161"/>
      <c r="D811" s="161"/>
      <c r="E811" s="162"/>
    </row>
    <row r="812" spans="1:5" s="31" customFormat="1" ht="42.75">
      <c r="A812" s="38" t="s">
        <v>146</v>
      </c>
      <c r="B812" s="38" t="s">
        <v>475</v>
      </c>
      <c r="C812" s="38" t="s">
        <v>452</v>
      </c>
      <c r="D812" s="38" t="s">
        <v>476</v>
      </c>
      <c r="E812" s="38" t="s">
        <v>477</v>
      </c>
    </row>
    <row r="813" spans="1:5" s="31" customFormat="1" ht="12" customHeight="1">
      <c r="A813" s="39" t="s">
        <v>147</v>
      </c>
      <c r="B813" s="41"/>
      <c r="C813" s="41"/>
      <c r="D813" s="41"/>
      <c r="E813" s="41"/>
    </row>
    <row r="814" spans="1:5" s="31" customFormat="1" ht="12" customHeight="1">
      <c r="A814" s="39" t="s">
        <v>148</v>
      </c>
      <c r="B814" s="41"/>
      <c r="C814" s="41"/>
      <c r="D814" s="41"/>
      <c r="E814" s="41"/>
    </row>
    <row r="815" spans="1:5" s="31" customFormat="1" ht="12" customHeight="1">
      <c r="A815" s="41" t="s">
        <v>149</v>
      </c>
      <c r="B815" s="84">
        <v>43695</v>
      </c>
      <c r="C815" s="84">
        <v>650000</v>
      </c>
      <c r="D815" s="84">
        <v>400000</v>
      </c>
      <c r="E815" s="84">
        <v>500000</v>
      </c>
    </row>
    <row r="816" spans="1:5" s="31" customFormat="1" ht="12" customHeight="1">
      <c r="A816" s="41" t="s">
        <v>181</v>
      </c>
      <c r="B816" s="84">
        <v>46754</v>
      </c>
      <c r="C816" s="84">
        <v>350000</v>
      </c>
      <c r="D816" s="84">
        <v>370000</v>
      </c>
      <c r="E816" s="84">
        <v>400000</v>
      </c>
    </row>
    <row r="817" spans="1:5" s="31" customFormat="1" ht="12" customHeight="1">
      <c r="A817" s="41" t="s">
        <v>182</v>
      </c>
      <c r="B817" s="84">
        <v>4370</v>
      </c>
      <c r="C817" s="84">
        <v>150000</v>
      </c>
      <c r="D817" s="84">
        <v>40000</v>
      </c>
      <c r="E817" s="84">
        <v>50000</v>
      </c>
    </row>
    <row r="818" spans="1:5" s="31" customFormat="1" ht="12" customHeight="1">
      <c r="A818" s="45" t="s">
        <v>183</v>
      </c>
      <c r="B818" s="85">
        <f>B815+B816+B817</f>
        <v>94819</v>
      </c>
      <c r="C818" s="85">
        <f>C815+C816+C817</f>
        <v>1150000</v>
      </c>
      <c r="D818" s="85">
        <f>D815+D816+D817</f>
        <v>810000</v>
      </c>
      <c r="E818" s="85">
        <f>E815+E816+E817</f>
        <v>950000</v>
      </c>
    </row>
    <row r="819" spans="1:5" s="31" customFormat="1" ht="12" customHeight="1">
      <c r="A819" s="39" t="s">
        <v>184</v>
      </c>
      <c r="B819" s="84"/>
      <c r="C819" s="84"/>
      <c r="D819" s="84"/>
      <c r="E819" s="84"/>
    </row>
    <row r="820" spans="1:5" s="31" customFormat="1" ht="12" customHeight="1">
      <c r="A820" s="41" t="s">
        <v>153</v>
      </c>
      <c r="B820" s="84">
        <v>169128</v>
      </c>
      <c r="C820" s="84">
        <v>300000</v>
      </c>
      <c r="D820" s="84">
        <v>200000</v>
      </c>
      <c r="E820" s="84">
        <v>200000</v>
      </c>
    </row>
    <row r="821" spans="1:5" s="31" customFormat="1" ht="12" customHeight="1">
      <c r="A821" s="41" t="s">
        <v>154</v>
      </c>
      <c r="B821" s="84">
        <v>0</v>
      </c>
      <c r="C821" s="84">
        <v>200000</v>
      </c>
      <c r="D821" s="84">
        <v>0</v>
      </c>
      <c r="E821" s="84">
        <v>125000</v>
      </c>
    </row>
    <row r="822" spans="1:5" s="31" customFormat="1" ht="12" customHeight="1">
      <c r="A822" s="41" t="s">
        <v>155</v>
      </c>
      <c r="B822" s="84">
        <v>0</v>
      </c>
      <c r="C822" s="84">
        <v>75000</v>
      </c>
      <c r="D822" s="84">
        <v>0</v>
      </c>
      <c r="E822" s="84">
        <v>70000</v>
      </c>
    </row>
    <row r="823" spans="1:5" s="31" customFormat="1" ht="12" customHeight="1">
      <c r="A823" s="41" t="s">
        <v>185</v>
      </c>
      <c r="B823" s="84">
        <v>0</v>
      </c>
      <c r="C823" s="84">
        <v>35000</v>
      </c>
      <c r="D823" s="84">
        <v>0</v>
      </c>
      <c r="E823" s="84">
        <v>0</v>
      </c>
    </row>
    <row r="824" spans="1:5" s="31" customFormat="1" ht="12" customHeight="1">
      <c r="A824" s="45" t="s">
        <v>105</v>
      </c>
      <c r="B824" s="85">
        <f>B820+B821+B822+B823</f>
        <v>169128</v>
      </c>
      <c r="C824" s="85">
        <f>C820+C821+C822+C823</f>
        <v>610000</v>
      </c>
      <c r="D824" s="85">
        <f>D820+D821+D822+D823</f>
        <v>200000</v>
      </c>
      <c r="E824" s="85">
        <f>E820+E821+E822+E823</f>
        <v>395000</v>
      </c>
    </row>
    <row r="825" spans="1:5" s="31" customFormat="1" ht="12" customHeight="1">
      <c r="A825" s="41" t="s">
        <v>157</v>
      </c>
      <c r="B825" s="84">
        <v>0</v>
      </c>
      <c r="C825" s="84">
        <v>100000</v>
      </c>
      <c r="D825" s="84">
        <v>60000</v>
      </c>
      <c r="E825" s="84">
        <v>75000</v>
      </c>
    </row>
    <row r="826" spans="1:5" s="31" customFormat="1" ht="12" customHeight="1">
      <c r="A826" s="41" t="s">
        <v>158</v>
      </c>
      <c r="B826" s="84">
        <v>0</v>
      </c>
      <c r="C826" s="84">
        <v>70000</v>
      </c>
      <c r="D826" s="84">
        <v>10000</v>
      </c>
      <c r="E826" s="84">
        <v>20000</v>
      </c>
    </row>
    <row r="827" spans="1:5" s="31" customFormat="1" ht="12" customHeight="1">
      <c r="A827" s="41" t="s">
        <v>159</v>
      </c>
      <c r="B827" s="84">
        <v>0</v>
      </c>
      <c r="C827" s="84">
        <v>0</v>
      </c>
      <c r="D827" s="84">
        <v>0</v>
      </c>
      <c r="E827" s="84">
        <v>10000</v>
      </c>
    </row>
    <row r="828" spans="1:5" s="31" customFormat="1" ht="12" customHeight="1">
      <c r="A828" s="41" t="s">
        <v>39</v>
      </c>
      <c r="B828" s="84">
        <v>0</v>
      </c>
      <c r="C828" s="84">
        <v>0</v>
      </c>
      <c r="D828" s="84">
        <v>0</v>
      </c>
      <c r="E828" s="84">
        <v>0</v>
      </c>
    </row>
    <row r="829" spans="1:5" s="31" customFormat="1" ht="12" customHeight="1">
      <c r="A829" s="45" t="s">
        <v>106</v>
      </c>
      <c r="B829" s="85">
        <f>B818+B824+B825+B826+B827</f>
        <v>263947</v>
      </c>
      <c r="C829" s="85">
        <f>C818+C824+C825+C826+C827+C828</f>
        <v>1930000</v>
      </c>
      <c r="D829" s="85">
        <f>D818+D824+D825+D826+D827+D828</f>
        <v>1080000</v>
      </c>
      <c r="E829" s="85">
        <f>E818+E824+E825+E826+E827+E828</f>
        <v>1450000</v>
      </c>
    </row>
    <row r="830" spans="1:5" s="31" customFormat="1" ht="12" customHeight="1">
      <c r="A830" s="39" t="s">
        <v>160</v>
      </c>
      <c r="B830" s="84"/>
      <c r="C830" s="84"/>
      <c r="D830" s="84"/>
      <c r="E830" s="84"/>
    </row>
    <row r="831" spans="1:5" s="31" customFormat="1" ht="12" customHeight="1">
      <c r="A831" s="39" t="s">
        <v>161</v>
      </c>
      <c r="B831" s="84"/>
      <c r="C831" s="85"/>
      <c r="D831" s="85"/>
      <c r="E831" s="85"/>
    </row>
    <row r="832" spans="1:5" s="31" customFormat="1" ht="12" customHeight="1">
      <c r="A832" s="41" t="s">
        <v>186</v>
      </c>
      <c r="B832" s="84">
        <v>195596</v>
      </c>
      <c r="C832" s="84">
        <v>650000</v>
      </c>
      <c r="D832" s="84">
        <v>650000</v>
      </c>
      <c r="E832" s="84">
        <v>650000</v>
      </c>
    </row>
    <row r="833" spans="1:5" s="31" customFormat="1" ht="12" customHeight="1">
      <c r="A833" s="41" t="s">
        <v>342</v>
      </c>
      <c r="B833" s="84">
        <v>0</v>
      </c>
      <c r="C833" s="84">
        <v>0</v>
      </c>
      <c r="D833" s="84">
        <v>0</v>
      </c>
      <c r="E833" s="84">
        <v>0</v>
      </c>
    </row>
    <row r="834" spans="1:5" s="31" customFormat="1" ht="12" customHeight="1">
      <c r="A834" s="39" t="s">
        <v>164</v>
      </c>
      <c r="B834" s="84"/>
      <c r="C834" s="84"/>
      <c r="D834" s="84"/>
      <c r="E834" s="84"/>
    </row>
    <row r="835" spans="1:5" s="31" customFormat="1" ht="12" customHeight="1">
      <c r="A835" s="41" t="s">
        <v>165</v>
      </c>
      <c r="B835" s="84">
        <v>52269</v>
      </c>
      <c r="C835" s="84">
        <v>150000</v>
      </c>
      <c r="D835" s="84">
        <v>80000</v>
      </c>
      <c r="E835" s="84">
        <v>100000</v>
      </c>
    </row>
    <row r="836" spans="1:5" s="31" customFormat="1" ht="12" customHeight="1">
      <c r="A836" s="41" t="s">
        <v>166</v>
      </c>
      <c r="B836" s="84">
        <v>277171</v>
      </c>
      <c r="C836" s="84">
        <v>330000</v>
      </c>
      <c r="D836" s="84">
        <v>330000</v>
      </c>
      <c r="E836" s="84">
        <v>330000</v>
      </c>
    </row>
    <row r="837" spans="1:5" s="31" customFormat="1" ht="12" customHeight="1">
      <c r="A837" s="41" t="s">
        <v>168</v>
      </c>
      <c r="B837" s="84">
        <v>3852</v>
      </c>
      <c r="C837" s="84">
        <v>10000</v>
      </c>
      <c r="D837" s="84">
        <v>10000</v>
      </c>
      <c r="E837" s="84">
        <v>10000</v>
      </c>
    </row>
    <row r="838" spans="1:5" s="31" customFormat="1" ht="12" customHeight="1">
      <c r="A838" s="41" t="s">
        <v>169</v>
      </c>
      <c r="B838" s="84">
        <v>3999</v>
      </c>
      <c r="C838" s="84">
        <v>20000</v>
      </c>
      <c r="D838" s="84">
        <v>14000</v>
      </c>
      <c r="E838" s="84">
        <v>16000</v>
      </c>
    </row>
    <row r="839" spans="1:5" s="31" customFormat="1" ht="12" customHeight="1">
      <c r="A839" s="41" t="s">
        <v>171</v>
      </c>
      <c r="B839" s="84">
        <v>4280</v>
      </c>
      <c r="C839" s="84">
        <v>5000</v>
      </c>
      <c r="D839" s="84">
        <v>2000</v>
      </c>
      <c r="E839" s="84">
        <v>2000</v>
      </c>
    </row>
    <row r="840" spans="1:5" s="31" customFormat="1" ht="12" customHeight="1">
      <c r="A840" s="41" t="s">
        <v>172</v>
      </c>
      <c r="B840" s="84">
        <v>900</v>
      </c>
      <c r="C840" s="84">
        <v>5000</v>
      </c>
      <c r="D840" s="84">
        <v>0</v>
      </c>
      <c r="E840" s="84">
        <v>2000</v>
      </c>
    </row>
    <row r="841" spans="1:5" s="31" customFormat="1" ht="12" customHeight="1">
      <c r="A841" s="41" t="s">
        <v>261</v>
      </c>
      <c r="B841" s="84">
        <v>3250</v>
      </c>
      <c r="C841" s="84">
        <v>5000</v>
      </c>
      <c r="D841" s="84">
        <v>4000</v>
      </c>
      <c r="E841" s="84">
        <v>5000</v>
      </c>
    </row>
    <row r="842" spans="1:5" s="31" customFormat="1" ht="12" customHeight="1">
      <c r="A842" s="39" t="s">
        <v>173</v>
      </c>
      <c r="B842" s="84"/>
      <c r="C842" s="84"/>
      <c r="D842" s="84"/>
      <c r="E842" s="84"/>
    </row>
    <row r="843" spans="1:5" s="31" customFormat="1" ht="12" customHeight="1">
      <c r="A843" s="41" t="s">
        <v>59</v>
      </c>
      <c r="B843" s="84">
        <v>288000</v>
      </c>
      <c r="C843" s="84">
        <v>300000</v>
      </c>
      <c r="D843" s="84">
        <v>170000</v>
      </c>
      <c r="E843" s="84">
        <v>175000</v>
      </c>
    </row>
    <row r="844" spans="1:5" s="31" customFormat="1" ht="12" customHeight="1">
      <c r="A844" s="47" t="s">
        <v>107</v>
      </c>
      <c r="B844" s="100"/>
      <c r="C844" s="100"/>
      <c r="D844" s="100"/>
      <c r="E844" s="100"/>
    </row>
    <row r="845" spans="1:5" s="31" customFormat="1" ht="12" customHeight="1">
      <c r="A845" s="49" t="s">
        <v>108</v>
      </c>
      <c r="B845" s="84">
        <v>34795</v>
      </c>
      <c r="C845" s="84">
        <v>40000</v>
      </c>
      <c r="D845" s="84">
        <v>32000</v>
      </c>
      <c r="E845" s="84">
        <v>40000</v>
      </c>
    </row>
    <row r="846" spans="1:5" s="31" customFormat="1" ht="12" customHeight="1">
      <c r="A846" s="41" t="s">
        <v>44</v>
      </c>
      <c r="B846" s="84">
        <v>0</v>
      </c>
      <c r="C846" s="84">
        <v>30000</v>
      </c>
      <c r="D846" s="84">
        <v>0</v>
      </c>
      <c r="E846" s="84">
        <v>20000</v>
      </c>
    </row>
    <row r="847" spans="1:5" s="31" customFormat="1" ht="12" customHeight="1">
      <c r="A847" s="41" t="s">
        <v>60</v>
      </c>
      <c r="B847" s="84">
        <v>4520</v>
      </c>
      <c r="C847" s="84">
        <v>5000</v>
      </c>
      <c r="D847" s="84">
        <v>0</v>
      </c>
      <c r="E847" s="84">
        <v>5000</v>
      </c>
    </row>
    <row r="848" spans="1:5" s="31" customFormat="1" ht="12" customHeight="1">
      <c r="A848" s="39" t="s">
        <v>194</v>
      </c>
      <c r="B848" s="84"/>
      <c r="C848" s="84"/>
      <c r="D848" s="84"/>
      <c r="E848" s="84"/>
    </row>
    <row r="849" spans="1:5" s="31" customFormat="1" ht="12" customHeight="1">
      <c r="A849" s="41" t="s">
        <v>95</v>
      </c>
      <c r="B849" s="84">
        <v>18934</v>
      </c>
      <c r="C849" s="84">
        <v>20000</v>
      </c>
      <c r="D849" s="84">
        <v>20000</v>
      </c>
      <c r="E849" s="84">
        <v>20000</v>
      </c>
    </row>
    <row r="850" spans="1:5" s="31" customFormat="1" ht="12" customHeight="1">
      <c r="A850" s="41" t="s">
        <v>235</v>
      </c>
      <c r="B850" s="84">
        <v>1740</v>
      </c>
      <c r="C850" s="84">
        <v>5000</v>
      </c>
      <c r="D850" s="84">
        <v>5000</v>
      </c>
      <c r="E850" s="84">
        <v>5000</v>
      </c>
    </row>
    <row r="851" spans="1:5" s="31" customFormat="1" ht="12" customHeight="1">
      <c r="A851" s="39" t="s">
        <v>358</v>
      </c>
      <c r="B851" s="84"/>
      <c r="C851" s="84"/>
      <c r="D851" s="84"/>
      <c r="E851" s="84"/>
    </row>
    <row r="852" spans="1:5" s="31" customFormat="1" ht="12" customHeight="1">
      <c r="A852" s="41" t="s">
        <v>370</v>
      </c>
      <c r="B852" s="84">
        <v>1680</v>
      </c>
      <c r="C852" s="84">
        <v>10000</v>
      </c>
      <c r="D852" s="84">
        <v>5000</v>
      </c>
      <c r="E852" s="84">
        <v>5000</v>
      </c>
    </row>
    <row r="853" spans="1:5" s="31" customFormat="1" ht="12" customHeight="1">
      <c r="A853" s="39" t="s">
        <v>110</v>
      </c>
      <c r="B853" s="84"/>
      <c r="C853" s="84"/>
      <c r="D853" s="84"/>
      <c r="E853" s="84"/>
    </row>
    <row r="854" spans="1:5" s="31" customFormat="1" ht="12" customHeight="1">
      <c r="A854" s="41" t="s">
        <v>196</v>
      </c>
      <c r="B854" s="84">
        <v>0</v>
      </c>
      <c r="C854" s="84">
        <v>2500</v>
      </c>
      <c r="D854" s="84">
        <v>1000</v>
      </c>
      <c r="E854" s="84">
        <v>1000</v>
      </c>
    </row>
    <row r="855" spans="1:5" s="31" customFormat="1" ht="12" customHeight="1">
      <c r="A855" s="41" t="s">
        <v>111</v>
      </c>
      <c r="B855" s="84">
        <v>0</v>
      </c>
      <c r="C855" s="84">
        <v>2500</v>
      </c>
      <c r="D855" s="84">
        <v>2000</v>
      </c>
      <c r="E855" s="84">
        <v>2000</v>
      </c>
    </row>
    <row r="856" spans="1:5" s="31" customFormat="1" ht="12" customHeight="1">
      <c r="A856" s="51" t="s">
        <v>112</v>
      </c>
      <c r="B856" s="85">
        <f>SUM(B832:B855)</f>
        <v>890986</v>
      </c>
      <c r="C856" s="85">
        <f>SUM(C832:C855)</f>
        <v>1590000</v>
      </c>
      <c r="D856" s="85">
        <f>SUM(D832:D855)</f>
        <v>1325000</v>
      </c>
      <c r="E856" s="85">
        <f>SUM(E832:E855)</f>
        <v>1388000</v>
      </c>
    </row>
    <row r="857" spans="1:5" s="31" customFormat="1" ht="12" customHeight="1">
      <c r="A857" s="12"/>
      <c r="B857" s="10"/>
      <c r="C857" s="10"/>
      <c r="D857" s="10"/>
      <c r="E857" s="11"/>
    </row>
    <row r="858" spans="1:5" s="31" customFormat="1" ht="12" customHeight="1">
      <c r="A858" s="12"/>
      <c r="B858" s="10"/>
      <c r="C858" s="10"/>
      <c r="D858" s="10"/>
      <c r="E858" s="11"/>
    </row>
    <row r="859" spans="1:5" s="31" customFormat="1" ht="12" customHeight="1">
      <c r="A859" s="12"/>
      <c r="B859" s="10"/>
      <c r="C859" s="10"/>
      <c r="D859" s="10"/>
      <c r="E859" s="11"/>
    </row>
    <row r="860" spans="1:5" s="31" customFormat="1" ht="12" customHeight="1">
      <c r="A860" s="12"/>
      <c r="B860" s="10"/>
      <c r="C860" s="10"/>
      <c r="D860" s="10"/>
      <c r="E860" s="11"/>
    </row>
    <row r="861" spans="1:5" s="31" customFormat="1" ht="12" customHeight="1">
      <c r="A861" s="12"/>
      <c r="B861" s="10"/>
      <c r="C861" s="10"/>
      <c r="D861" s="10"/>
      <c r="E861" s="11"/>
    </row>
    <row r="862" spans="1:5" s="31" customFormat="1" ht="12.75" customHeight="1">
      <c r="A862" s="163" t="s">
        <v>319</v>
      </c>
      <c r="B862" s="164"/>
      <c r="C862" s="164"/>
      <c r="D862" s="164"/>
      <c r="E862" s="165"/>
    </row>
    <row r="863" spans="1:5" s="31" customFormat="1" ht="14.25">
      <c r="A863" s="157" t="s">
        <v>30</v>
      </c>
      <c r="B863" s="158"/>
      <c r="C863" s="158"/>
      <c r="D863" s="158"/>
      <c r="E863" s="159"/>
    </row>
    <row r="864" spans="1:5" s="31" customFormat="1" ht="12.75" customHeight="1">
      <c r="A864" s="157" t="s">
        <v>373</v>
      </c>
      <c r="B864" s="158"/>
      <c r="C864" s="158"/>
      <c r="D864" s="158"/>
      <c r="E864" s="159"/>
    </row>
    <row r="865" spans="1:5" s="31" customFormat="1" ht="14.25">
      <c r="A865" s="160" t="s">
        <v>516</v>
      </c>
      <c r="B865" s="161"/>
      <c r="C865" s="161"/>
      <c r="D865" s="161"/>
      <c r="E865" s="162"/>
    </row>
    <row r="866" spans="1:5" s="31" customFormat="1" ht="42.75">
      <c r="A866" s="38" t="s">
        <v>146</v>
      </c>
      <c r="B866" s="38" t="s">
        <v>475</v>
      </c>
      <c r="C866" s="38" t="s">
        <v>452</v>
      </c>
      <c r="D866" s="38" t="s">
        <v>476</v>
      </c>
      <c r="E866" s="38" t="s">
        <v>477</v>
      </c>
    </row>
    <row r="867" spans="1:5" s="31" customFormat="1" ht="12" customHeight="1">
      <c r="A867" s="47" t="s">
        <v>113</v>
      </c>
      <c r="B867" s="100"/>
      <c r="C867" s="84"/>
      <c r="D867" s="84"/>
      <c r="E867" s="84"/>
    </row>
    <row r="868" spans="1:5" s="31" customFormat="1" ht="12" customHeight="1">
      <c r="A868" s="39" t="s">
        <v>62</v>
      </c>
      <c r="B868" s="100"/>
      <c r="C868" s="84"/>
      <c r="D868" s="84"/>
      <c r="E868" s="84"/>
    </row>
    <row r="869" spans="1:5" s="31" customFormat="1" ht="12" customHeight="1">
      <c r="A869" s="41" t="s">
        <v>63</v>
      </c>
      <c r="B869" s="84">
        <v>4020</v>
      </c>
      <c r="C869" s="84">
        <v>5000</v>
      </c>
      <c r="D869" s="84">
        <v>2000</v>
      </c>
      <c r="E869" s="84">
        <v>2000</v>
      </c>
    </row>
    <row r="870" spans="1:5" s="31" customFormat="1" ht="12" customHeight="1">
      <c r="A870" s="41" t="s">
        <v>198</v>
      </c>
      <c r="B870" s="84">
        <v>9000</v>
      </c>
      <c r="C870" s="84">
        <v>10000</v>
      </c>
      <c r="D870" s="84">
        <v>0</v>
      </c>
      <c r="E870" s="84">
        <v>5000</v>
      </c>
    </row>
    <row r="871" spans="1:5" s="31" customFormat="1" ht="12" customHeight="1">
      <c r="A871" s="41" t="s">
        <v>64</v>
      </c>
      <c r="B871" s="84">
        <v>0</v>
      </c>
      <c r="C871" s="84">
        <v>2000</v>
      </c>
      <c r="D871" s="84">
        <v>0</v>
      </c>
      <c r="E871" s="84">
        <v>2000</v>
      </c>
    </row>
    <row r="872" spans="1:5" s="31" customFormat="1" ht="12" customHeight="1">
      <c r="A872" s="41" t="s">
        <v>200</v>
      </c>
      <c r="B872" s="84">
        <v>0</v>
      </c>
      <c r="C872" s="84">
        <v>0</v>
      </c>
      <c r="D872" s="84">
        <v>0</v>
      </c>
      <c r="E872" s="84">
        <v>0</v>
      </c>
    </row>
    <row r="873" spans="1:5" s="31" customFormat="1" ht="12" customHeight="1">
      <c r="A873" s="41" t="s">
        <v>304</v>
      </c>
      <c r="B873" s="84">
        <v>0</v>
      </c>
      <c r="C873" s="84">
        <v>0</v>
      </c>
      <c r="D873" s="84">
        <v>0</v>
      </c>
      <c r="E873" s="84">
        <v>0</v>
      </c>
    </row>
    <row r="874" spans="1:5" s="31" customFormat="1" ht="12" customHeight="1">
      <c r="A874" s="41" t="s">
        <v>65</v>
      </c>
      <c r="B874" s="84">
        <v>96092</v>
      </c>
      <c r="C874" s="84">
        <v>50000</v>
      </c>
      <c r="D874" s="84">
        <v>35000</v>
      </c>
      <c r="E874" s="84">
        <v>40000</v>
      </c>
    </row>
    <row r="875" spans="1:5" s="31" customFormat="1" ht="12" customHeight="1">
      <c r="A875" s="41" t="s">
        <v>66</v>
      </c>
      <c r="B875" s="84">
        <v>46300</v>
      </c>
      <c r="C875" s="84">
        <v>50000</v>
      </c>
      <c r="D875" s="84">
        <v>41000</v>
      </c>
      <c r="E875" s="84">
        <v>50000</v>
      </c>
    </row>
    <row r="876" spans="1:5" s="31" customFormat="1" ht="12" customHeight="1">
      <c r="A876" s="41" t="s">
        <v>67</v>
      </c>
      <c r="B876" s="84">
        <v>0</v>
      </c>
      <c r="C876" s="84">
        <v>5000</v>
      </c>
      <c r="D876" s="84">
        <v>0</v>
      </c>
      <c r="E876" s="84">
        <v>2000</v>
      </c>
    </row>
    <row r="877" spans="1:5" s="31" customFormat="1" ht="12" customHeight="1">
      <c r="A877" s="47" t="s">
        <v>309</v>
      </c>
      <c r="B877" s="84"/>
      <c r="C877" s="100"/>
      <c r="D877" s="100"/>
      <c r="E877" s="100"/>
    </row>
    <row r="878" spans="1:5" s="31" customFormat="1" ht="12" customHeight="1">
      <c r="A878" s="49" t="s">
        <v>310</v>
      </c>
      <c r="B878" s="84">
        <v>0</v>
      </c>
      <c r="C878" s="101">
        <v>5000</v>
      </c>
      <c r="D878" s="101">
        <v>2000</v>
      </c>
      <c r="E878" s="101">
        <v>2000</v>
      </c>
    </row>
    <row r="879" spans="1:5" s="31" customFormat="1" ht="12" customHeight="1">
      <c r="A879" s="49" t="s">
        <v>68</v>
      </c>
      <c r="B879" s="84">
        <v>3070</v>
      </c>
      <c r="C879" s="101">
        <v>5000</v>
      </c>
      <c r="D879" s="101">
        <v>3000</v>
      </c>
      <c r="E879" s="101">
        <v>3000</v>
      </c>
    </row>
    <row r="880" spans="1:5" s="31" customFormat="1" ht="12" customHeight="1">
      <c r="A880" s="45" t="s">
        <v>116</v>
      </c>
      <c r="B880" s="85">
        <f>SUM(B869:B879)</f>
        <v>158482</v>
      </c>
      <c r="C880" s="85">
        <f>C869+C870+C871+C872+C873+C874+C875+C876+C878+C879</f>
        <v>132000</v>
      </c>
      <c r="D880" s="85">
        <f>D869+D870+D871+D872+D873+D874+D875+D876+D878+D879</f>
        <v>83000</v>
      </c>
      <c r="E880" s="85">
        <f>E869+E870+E871+E872+E873+E874+E875+E876+E878+E879</f>
        <v>106000</v>
      </c>
    </row>
    <row r="881" spans="1:5" s="31" customFormat="1" ht="12" customHeight="1">
      <c r="A881" s="39" t="s">
        <v>297</v>
      </c>
      <c r="B881" s="84"/>
      <c r="C881" s="84"/>
      <c r="D881" s="84"/>
      <c r="E881" s="84"/>
    </row>
    <row r="882" spans="1:5" s="31" customFormat="1" ht="12" customHeight="1">
      <c r="A882" s="41" t="s">
        <v>359</v>
      </c>
      <c r="B882" s="84">
        <v>0</v>
      </c>
      <c r="C882" s="84">
        <v>0</v>
      </c>
      <c r="D882" s="84">
        <v>0</v>
      </c>
      <c r="E882" s="84">
        <v>0</v>
      </c>
    </row>
    <row r="883" spans="1:5" s="31" customFormat="1" ht="12" customHeight="1">
      <c r="A883" s="41" t="s">
        <v>119</v>
      </c>
      <c r="B883" s="84">
        <v>0</v>
      </c>
      <c r="C883" s="84">
        <v>0</v>
      </c>
      <c r="D883" s="84">
        <v>0</v>
      </c>
      <c r="E883" s="84">
        <v>0</v>
      </c>
    </row>
    <row r="884" spans="1:5" s="31" customFormat="1" ht="12" customHeight="1">
      <c r="A884" s="41" t="s">
        <v>120</v>
      </c>
      <c r="B884" s="84">
        <v>97500</v>
      </c>
      <c r="C884" s="84">
        <v>0</v>
      </c>
      <c r="D884" s="84">
        <v>0</v>
      </c>
      <c r="E884" s="84">
        <v>0</v>
      </c>
    </row>
    <row r="885" spans="1:5" s="31" customFormat="1" ht="12" customHeight="1">
      <c r="A885" s="41" t="s">
        <v>121</v>
      </c>
      <c r="B885" s="84">
        <v>0</v>
      </c>
      <c r="C885" s="84">
        <v>0</v>
      </c>
      <c r="D885" s="84">
        <v>0</v>
      </c>
      <c r="E885" s="84">
        <v>0</v>
      </c>
    </row>
    <row r="886" spans="1:5" s="31" customFormat="1" ht="12" customHeight="1">
      <c r="A886" s="41" t="s">
        <v>220</v>
      </c>
      <c r="B886" s="84">
        <v>0</v>
      </c>
      <c r="C886" s="84">
        <v>0</v>
      </c>
      <c r="D886" s="84">
        <v>0</v>
      </c>
      <c r="E886" s="84">
        <v>0</v>
      </c>
    </row>
    <row r="887" spans="1:5" s="31" customFormat="1" ht="12" customHeight="1">
      <c r="A887" s="41" t="s">
        <v>315</v>
      </c>
      <c r="B887" s="84">
        <v>0</v>
      </c>
      <c r="C887" s="84">
        <v>0</v>
      </c>
      <c r="D887" s="84">
        <v>0</v>
      </c>
      <c r="E887" s="84">
        <v>0</v>
      </c>
    </row>
    <row r="888" spans="1:5" s="31" customFormat="1" ht="12" customHeight="1">
      <c r="A888" s="45" t="s">
        <v>126</v>
      </c>
      <c r="B888" s="85">
        <f>B884+B886+B887</f>
        <v>97500</v>
      </c>
      <c r="C888" s="85">
        <f>C882+C883+C884+C885+C886+C887</f>
        <v>0</v>
      </c>
      <c r="D888" s="85">
        <f>D882+D883+D884+D885+D886+D887</f>
        <v>0</v>
      </c>
      <c r="E888" s="85">
        <f>E882+E883+E884+E885+E886+E887</f>
        <v>0</v>
      </c>
    </row>
    <row r="889" spans="1:5" s="31" customFormat="1" ht="12" customHeight="1">
      <c r="A889" s="45" t="s">
        <v>313</v>
      </c>
      <c r="B889" s="85">
        <f>B856+B880+B888</f>
        <v>1146968</v>
      </c>
      <c r="C889" s="85">
        <f>C856+C880+C888</f>
        <v>1722000</v>
      </c>
      <c r="D889" s="85">
        <f>D856+D880+D888</f>
        <v>1408000</v>
      </c>
      <c r="E889" s="85">
        <f>E856+E880+E888</f>
        <v>1494000</v>
      </c>
    </row>
    <row r="890" spans="1:5" ht="12.75">
      <c r="A890" s="45" t="s">
        <v>69</v>
      </c>
      <c r="B890" s="85">
        <f>B829+B856+B880+B888</f>
        <v>1410915</v>
      </c>
      <c r="C890" s="85">
        <f>C829+C856+C880+C888</f>
        <v>3652000</v>
      </c>
      <c r="D890" s="85">
        <f>D829+D856+D880+D888</f>
        <v>2488000</v>
      </c>
      <c r="E890" s="85">
        <f>E829+E856+E880+E888</f>
        <v>2944000</v>
      </c>
    </row>
    <row r="919" spans="1:5" ht="14.25">
      <c r="A919" s="163" t="s">
        <v>319</v>
      </c>
      <c r="B919" s="164"/>
      <c r="C919" s="164"/>
      <c r="D919" s="164"/>
      <c r="E919" s="165"/>
    </row>
    <row r="920" spans="1:5" ht="14.25">
      <c r="A920" s="157" t="s">
        <v>314</v>
      </c>
      <c r="B920" s="158"/>
      <c r="C920" s="158"/>
      <c r="D920" s="158"/>
      <c r="E920" s="159"/>
    </row>
    <row r="921" spans="1:5" ht="14.25">
      <c r="A921" s="157" t="s">
        <v>221</v>
      </c>
      <c r="B921" s="158"/>
      <c r="C921" s="158"/>
      <c r="D921" s="158"/>
      <c r="E921" s="159"/>
    </row>
    <row r="922" spans="1:5" ht="14.25">
      <c r="A922" s="166" t="s">
        <v>516</v>
      </c>
      <c r="B922" s="167"/>
      <c r="C922" s="167"/>
      <c r="D922" s="167"/>
      <c r="E922" s="168"/>
    </row>
    <row r="923" spans="1:5" ht="42.75">
      <c r="A923" s="38" t="s">
        <v>146</v>
      </c>
      <c r="B923" s="38" t="s">
        <v>475</v>
      </c>
      <c r="C923" s="38" t="s">
        <v>452</v>
      </c>
      <c r="D923" s="38" t="s">
        <v>476</v>
      </c>
      <c r="E923" s="38" t="s">
        <v>477</v>
      </c>
    </row>
    <row r="924" spans="1:5" ht="12.75">
      <c r="A924" s="39" t="s">
        <v>508</v>
      </c>
      <c r="B924" s="41"/>
      <c r="C924" s="41"/>
      <c r="D924" s="41"/>
      <c r="E924" s="41"/>
    </row>
    <row r="925" spans="1:5" ht="12.75">
      <c r="A925" s="39" t="s">
        <v>222</v>
      </c>
      <c r="B925" s="85">
        <f>B1052</f>
        <v>5104024</v>
      </c>
      <c r="C925" s="85">
        <f>C1052</f>
        <v>3589000</v>
      </c>
      <c r="D925" s="85">
        <f>D1052</f>
        <v>5990000</v>
      </c>
      <c r="E925" s="85">
        <f>E1052</f>
        <v>7527000</v>
      </c>
    </row>
    <row r="926" spans="1:5" ht="12.75">
      <c r="A926" s="39"/>
      <c r="B926" s="85"/>
      <c r="C926" s="85"/>
      <c r="D926" s="85"/>
      <c r="E926" s="84"/>
    </row>
    <row r="927" spans="1:5" ht="12.75">
      <c r="A927" s="39" t="s">
        <v>515</v>
      </c>
      <c r="B927" s="85"/>
      <c r="C927" s="85"/>
      <c r="D927" s="85"/>
      <c r="E927" s="84"/>
    </row>
    <row r="928" spans="1:5" ht="12.75">
      <c r="A928" s="52" t="s">
        <v>223</v>
      </c>
      <c r="B928" s="85">
        <f>B1165</f>
        <v>3392483</v>
      </c>
      <c r="C928" s="85">
        <f>C1165</f>
        <v>5433000</v>
      </c>
      <c r="D928" s="85">
        <f>D1165</f>
        <v>4620000</v>
      </c>
      <c r="E928" s="85">
        <f>E1165</f>
        <v>5601000</v>
      </c>
    </row>
    <row r="929" spans="1:5" ht="12.75">
      <c r="A929" s="39"/>
      <c r="B929" s="85"/>
      <c r="C929" s="85"/>
      <c r="D929" s="85"/>
      <c r="E929" s="84"/>
    </row>
    <row r="930" spans="1:5" ht="12.75">
      <c r="A930" s="39" t="s">
        <v>505</v>
      </c>
      <c r="B930" s="85"/>
      <c r="C930" s="85"/>
      <c r="D930" s="85"/>
      <c r="E930" s="84"/>
    </row>
    <row r="931" spans="1:5" ht="12.75">
      <c r="A931" s="39" t="s">
        <v>323</v>
      </c>
      <c r="B931" s="85">
        <f>B1241</f>
        <v>5733593</v>
      </c>
      <c r="C931" s="85">
        <f>C1241</f>
        <v>7715000</v>
      </c>
      <c r="D931" s="85">
        <f>D1241</f>
        <v>7256847</v>
      </c>
      <c r="E931" s="85">
        <f>E1241</f>
        <v>7628000</v>
      </c>
    </row>
    <row r="932" spans="1:5" ht="12.75">
      <c r="A932" s="39"/>
      <c r="B932" s="85"/>
      <c r="C932" s="85"/>
      <c r="D932" s="85"/>
      <c r="E932" s="84"/>
    </row>
    <row r="933" spans="1:5" ht="12.75">
      <c r="A933" s="39" t="s">
        <v>506</v>
      </c>
      <c r="B933" s="85"/>
      <c r="C933" s="85"/>
      <c r="D933" s="85"/>
      <c r="E933" s="84"/>
    </row>
    <row r="934" spans="1:5" ht="12.75">
      <c r="A934" s="39" t="s">
        <v>324</v>
      </c>
      <c r="B934" s="85">
        <f>B1299</f>
        <v>7428455</v>
      </c>
      <c r="C934" s="85">
        <f>C1299</f>
        <v>8231000</v>
      </c>
      <c r="D934" s="85">
        <f>D1299</f>
        <v>9383788</v>
      </c>
      <c r="E934" s="85">
        <f>E1299</f>
        <v>10507000</v>
      </c>
    </row>
    <row r="935" spans="1:5" ht="12.75">
      <c r="A935" s="39"/>
      <c r="B935" s="85"/>
      <c r="C935" s="85"/>
      <c r="D935" s="85"/>
      <c r="E935" s="84"/>
    </row>
    <row r="936" spans="1:5" ht="12.75">
      <c r="A936" s="52" t="s">
        <v>507</v>
      </c>
      <c r="B936" s="85"/>
      <c r="C936" s="85"/>
      <c r="D936" s="85"/>
      <c r="E936" s="84"/>
    </row>
    <row r="937" spans="1:5" ht="12.75">
      <c r="A937" s="39" t="s">
        <v>325</v>
      </c>
      <c r="B937" s="85">
        <f>B1387</f>
        <v>1570288</v>
      </c>
      <c r="C937" s="85">
        <f>C1387</f>
        <v>1838000</v>
      </c>
      <c r="D937" s="85">
        <f>D1387</f>
        <v>1921500</v>
      </c>
      <c r="E937" s="85">
        <f>E1387</f>
        <v>2262000</v>
      </c>
    </row>
    <row r="938" spans="1:5" ht="12.75">
      <c r="A938" s="39"/>
      <c r="B938" s="85"/>
      <c r="C938" s="85"/>
      <c r="D938" s="85"/>
      <c r="E938" s="84"/>
    </row>
    <row r="939" spans="1:5" ht="12.75">
      <c r="A939" s="39" t="s">
        <v>509</v>
      </c>
      <c r="B939" s="85"/>
      <c r="C939" s="85"/>
      <c r="D939" s="85"/>
      <c r="E939" s="84"/>
    </row>
    <row r="940" spans="1:5" ht="12.75">
      <c r="A940" s="52" t="s">
        <v>326</v>
      </c>
      <c r="B940" s="85">
        <f>B1495</f>
        <v>1590887</v>
      </c>
      <c r="C940" s="85">
        <f>C1495</f>
        <v>2519500</v>
      </c>
      <c r="D940" s="85">
        <f>D1495</f>
        <v>2311500</v>
      </c>
      <c r="E940" s="85">
        <f>E1495</f>
        <v>2760000</v>
      </c>
    </row>
    <row r="941" spans="1:5" ht="12.75">
      <c r="A941" s="45"/>
      <c r="B941" s="85"/>
      <c r="C941" s="85"/>
      <c r="D941" s="85"/>
      <c r="E941" s="84"/>
    </row>
    <row r="942" spans="1:5" ht="12.75">
      <c r="A942" s="39" t="s">
        <v>510</v>
      </c>
      <c r="B942" s="85"/>
      <c r="C942" s="85"/>
      <c r="D942" s="85"/>
      <c r="E942" s="84"/>
    </row>
    <row r="943" spans="1:5" ht="12.75">
      <c r="A943" s="39" t="s">
        <v>327</v>
      </c>
      <c r="B943" s="85">
        <f>B1601</f>
        <v>2344310</v>
      </c>
      <c r="C943" s="85">
        <f>C1601</f>
        <v>3768000</v>
      </c>
      <c r="D943" s="85">
        <f>D1601</f>
        <v>3260000</v>
      </c>
      <c r="E943" s="85">
        <f>E1601</f>
        <v>3684000</v>
      </c>
    </row>
    <row r="944" spans="1:5" ht="12.75">
      <c r="A944" s="39"/>
      <c r="B944" s="85"/>
      <c r="C944" s="85"/>
      <c r="D944" s="85"/>
      <c r="E944" s="84"/>
    </row>
    <row r="945" spans="1:5" ht="12.75">
      <c r="A945" s="39" t="s">
        <v>511</v>
      </c>
      <c r="B945" s="85"/>
      <c r="C945" s="85"/>
      <c r="D945" s="85"/>
      <c r="E945" s="84"/>
    </row>
    <row r="946" spans="1:5" ht="12.75">
      <c r="A946" s="39" t="s">
        <v>328</v>
      </c>
      <c r="B946" s="85">
        <f>B1710</f>
        <v>4309185</v>
      </c>
      <c r="C946" s="85">
        <f>C1710</f>
        <v>7293000</v>
      </c>
      <c r="D946" s="85">
        <f>D1710</f>
        <v>5023000</v>
      </c>
      <c r="E946" s="85">
        <f>E1710</f>
        <v>5799000</v>
      </c>
    </row>
    <row r="947" spans="1:5" ht="12.75">
      <c r="A947" s="39"/>
      <c r="B947" s="85"/>
      <c r="C947" s="85"/>
      <c r="D947" s="85"/>
      <c r="E947" s="84"/>
    </row>
    <row r="948" spans="1:5" ht="12.75">
      <c r="A948" s="39" t="s">
        <v>512</v>
      </c>
      <c r="B948" s="85"/>
      <c r="C948" s="85"/>
      <c r="D948" s="85"/>
      <c r="E948" s="84"/>
    </row>
    <row r="949" spans="1:5" ht="12.75">
      <c r="A949" s="39" t="s">
        <v>26</v>
      </c>
      <c r="B949" s="85">
        <f>B1816</f>
        <v>1820207</v>
      </c>
      <c r="C949" s="85">
        <f>C1816</f>
        <v>8380000</v>
      </c>
      <c r="D949" s="85">
        <f>D1816</f>
        <v>2851500</v>
      </c>
      <c r="E949" s="85">
        <f>E1816</f>
        <v>3843000</v>
      </c>
    </row>
    <row r="950" spans="1:5" ht="12.75">
      <c r="A950" s="45"/>
      <c r="B950" s="85"/>
      <c r="C950" s="85"/>
      <c r="D950" s="85"/>
      <c r="E950" s="84"/>
    </row>
    <row r="951" spans="1:5" ht="12.75">
      <c r="A951" s="39" t="s">
        <v>513</v>
      </c>
      <c r="B951" s="85"/>
      <c r="C951" s="85"/>
      <c r="D951" s="85"/>
      <c r="E951" s="84"/>
    </row>
    <row r="952" spans="1:5" ht="12.75">
      <c r="A952" s="39" t="s">
        <v>207</v>
      </c>
      <c r="B952" s="85">
        <f>B1894</f>
        <v>4674316</v>
      </c>
      <c r="C952" s="85">
        <f>C1894</f>
        <v>2055000</v>
      </c>
      <c r="D952" s="85">
        <f>D1894</f>
        <v>5366000</v>
      </c>
      <c r="E952" s="85">
        <f>E1894</f>
        <v>5934000</v>
      </c>
    </row>
    <row r="953" spans="1:5" ht="12.75">
      <c r="A953" s="45"/>
      <c r="B953" s="85"/>
      <c r="C953" s="85"/>
      <c r="D953" s="85"/>
      <c r="E953" s="84"/>
    </row>
    <row r="954" spans="1:5" ht="12.75">
      <c r="A954" s="39" t="s">
        <v>514</v>
      </c>
      <c r="B954" s="85"/>
      <c r="C954" s="85"/>
      <c r="D954" s="85"/>
      <c r="E954" s="84"/>
    </row>
    <row r="955" spans="1:5" ht="12.75">
      <c r="A955" s="39" t="s">
        <v>27</v>
      </c>
      <c r="B955" s="85">
        <f>B1980</f>
        <v>431864</v>
      </c>
      <c r="C955" s="85">
        <f>C1980</f>
        <v>956000</v>
      </c>
      <c r="D955" s="85">
        <f>D1980</f>
        <v>463000</v>
      </c>
      <c r="E955" s="85">
        <f>E1980</f>
        <v>3328000</v>
      </c>
    </row>
    <row r="956" spans="1:5" ht="12.75">
      <c r="A956" s="39"/>
      <c r="B956" s="84"/>
      <c r="C956" s="84"/>
      <c r="D956" s="84"/>
      <c r="E956" s="84"/>
    </row>
    <row r="957" spans="1:5" ht="12.75">
      <c r="A957" s="39" t="s">
        <v>87</v>
      </c>
      <c r="B957" s="85">
        <f>B2084</f>
        <v>2051353</v>
      </c>
      <c r="C957" s="85">
        <f>C2084</f>
        <v>2505000</v>
      </c>
      <c r="D957" s="85">
        <f>D2084</f>
        <v>2161000</v>
      </c>
      <c r="E957" s="85">
        <f>E2084</f>
        <v>2679500</v>
      </c>
    </row>
    <row r="958" spans="1:5" ht="12.75">
      <c r="A958" s="39"/>
      <c r="B958" s="85"/>
      <c r="C958" s="85"/>
      <c r="D958" s="85"/>
      <c r="E958" s="85"/>
    </row>
    <row r="959" spans="1:5" ht="12.75">
      <c r="A959" s="39" t="s">
        <v>504</v>
      </c>
      <c r="B959" s="85">
        <f>B2105</f>
        <v>0</v>
      </c>
      <c r="C959" s="85">
        <f>C2105</f>
        <v>0</v>
      </c>
      <c r="D959" s="85">
        <f>D2105</f>
        <v>0</v>
      </c>
      <c r="E959" s="85">
        <f>E2105</f>
        <v>1000000</v>
      </c>
    </row>
    <row r="960" spans="1:5" ht="12.75">
      <c r="A960" s="39"/>
      <c r="B960" s="85"/>
      <c r="C960" s="85"/>
      <c r="D960" s="85"/>
      <c r="E960" s="85"/>
    </row>
    <row r="961" spans="1:5" ht="12.75">
      <c r="A961" s="39"/>
      <c r="B961" s="85"/>
      <c r="C961" s="85"/>
      <c r="D961" s="85"/>
      <c r="E961" s="85"/>
    </row>
    <row r="962" spans="1:5" ht="12.75">
      <c r="A962" s="45" t="s">
        <v>28</v>
      </c>
      <c r="B962" s="85">
        <f>SUM(B925:B961)</f>
        <v>40450965</v>
      </c>
      <c r="C962" s="85">
        <f>SUM(C925:C961)</f>
        <v>54282500</v>
      </c>
      <c r="D962" s="85">
        <f>SUM(D925:D961)</f>
        <v>50608135</v>
      </c>
      <c r="E962" s="85">
        <f>SUM(E925:E961)</f>
        <v>62552500</v>
      </c>
    </row>
    <row r="963" spans="1:6" ht="12.75">
      <c r="A963" s="9"/>
      <c r="B963" s="10"/>
      <c r="C963" s="10"/>
      <c r="D963" s="10"/>
      <c r="E963" s="10"/>
      <c r="F963" s="24"/>
    </row>
    <row r="964" spans="1:6" ht="12.75">
      <c r="A964" s="12"/>
      <c r="B964" s="10"/>
      <c r="C964" s="10"/>
      <c r="D964" s="10"/>
      <c r="E964" s="10"/>
      <c r="F964" s="24"/>
    </row>
    <row r="965" spans="1:6" ht="12.75">
      <c r="A965" s="12"/>
      <c r="B965" s="10"/>
      <c r="C965" s="10"/>
      <c r="D965" s="10"/>
      <c r="E965" s="10"/>
      <c r="F965" s="24"/>
    </row>
    <row r="966" spans="1:6" ht="12.75">
      <c r="A966" s="12"/>
      <c r="B966" s="10"/>
      <c r="C966" s="10"/>
      <c r="D966" s="10"/>
      <c r="E966" s="10"/>
      <c r="F966" s="24"/>
    </row>
    <row r="967" spans="1:5" ht="12.75">
      <c r="A967" s="10"/>
      <c r="B967" s="10"/>
      <c r="C967" s="10"/>
      <c r="D967" s="10"/>
      <c r="E967" s="10"/>
    </row>
    <row r="972" spans="1:5" ht="14.25">
      <c r="A972" s="163" t="s">
        <v>319</v>
      </c>
      <c r="B972" s="164"/>
      <c r="C972" s="164"/>
      <c r="D972" s="164"/>
      <c r="E972" s="165"/>
    </row>
    <row r="973" spans="1:5" ht="14.25">
      <c r="A973" s="157" t="s">
        <v>314</v>
      </c>
      <c r="B973" s="158"/>
      <c r="C973" s="158"/>
      <c r="D973" s="158"/>
      <c r="E973" s="159"/>
    </row>
    <row r="974" spans="1:5" ht="14.25">
      <c r="A974" s="157" t="s">
        <v>29</v>
      </c>
      <c r="B974" s="158"/>
      <c r="C974" s="158"/>
      <c r="D974" s="158"/>
      <c r="E974" s="159"/>
    </row>
    <row r="975" spans="1:5" ht="14.25">
      <c r="A975" s="166" t="s">
        <v>516</v>
      </c>
      <c r="B975" s="167"/>
      <c r="C975" s="167"/>
      <c r="D975" s="167"/>
      <c r="E975" s="168"/>
    </row>
    <row r="976" spans="1:5" ht="42.75">
      <c r="A976" s="38" t="s">
        <v>146</v>
      </c>
      <c r="B976" s="38" t="s">
        <v>475</v>
      </c>
      <c r="C976" s="38" t="s">
        <v>452</v>
      </c>
      <c r="D976" s="38" t="s">
        <v>476</v>
      </c>
      <c r="E976" s="38" t="s">
        <v>477</v>
      </c>
    </row>
    <row r="977" spans="1:5" ht="12.75">
      <c r="A977" s="39" t="s">
        <v>147</v>
      </c>
      <c r="B977" s="41"/>
      <c r="C977" s="41"/>
      <c r="D977" s="41"/>
      <c r="E977" s="41"/>
    </row>
    <row r="978" spans="1:5" ht="12.75">
      <c r="A978" s="39" t="s">
        <v>148</v>
      </c>
      <c r="B978" s="41"/>
      <c r="C978" s="41"/>
      <c r="D978" s="41"/>
      <c r="E978" s="41"/>
    </row>
    <row r="979" spans="1:5" ht="12.75">
      <c r="A979" s="41" t="s">
        <v>149</v>
      </c>
      <c r="B979" s="84">
        <v>712120</v>
      </c>
      <c r="C979" s="84">
        <v>950000</v>
      </c>
      <c r="D979" s="84">
        <v>750000</v>
      </c>
      <c r="E979" s="84">
        <v>950000</v>
      </c>
    </row>
    <row r="980" spans="1:5" ht="12.75">
      <c r="A980" s="41" t="s">
        <v>181</v>
      </c>
      <c r="B980" s="84">
        <v>758148</v>
      </c>
      <c r="C980" s="84">
        <v>725000</v>
      </c>
      <c r="D980" s="84">
        <v>700000</v>
      </c>
      <c r="E980" s="84">
        <v>1000000</v>
      </c>
    </row>
    <row r="981" spans="1:5" ht="12.75">
      <c r="A981" s="41" t="s">
        <v>182</v>
      </c>
      <c r="B981" s="84">
        <v>72212</v>
      </c>
      <c r="C981" s="84">
        <v>125000</v>
      </c>
      <c r="D981" s="84">
        <v>55000</v>
      </c>
      <c r="E981" s="84">
        <v>80000</v>
      </c>
    </row>
    <row r="982" spans="1:5" ht="12.75">
      <c r="A982" s="45" t="s">
        <v>183</v>
      </c>
      <c r="B982" s="85">
        <f>B979+B980+B981</f>
        <v>1542480</v>
      </c>
      <c r="C982" s="85">
        <f>C979+C980+C981</f>
        <v>1800000</v>
      </c>
      <c r="D982" s="85">
        <f>D979+D980+D981</f>
        <v>1505000</v>
      </c>
      <c r="E982" s="85">
        <f>E979+E980+E981</f>
        <v>2030000</v>
      </c>
    </row>
    <row r="983" spans="1:5" ht="12.75">
      <c r="A983" s="41"/>
      <c r="B983" s="84"/>
      <c r="C983" s="84"/>
      <c r="D983" s="84"/>
      <c r="E983" s="84"/>
    </row>
    <row r="984" spans="1:5" ht="12.75">
      <c r="A984" s="39" t="s">
        <v>184</v>
      </c>
      <c r="B984" s="84"/>
      <c r="C984" s="84"/>
      <c r="D984" s="84"/>
      <c r="E984" s="84"/>
    </row>
    <row r="985" spans="1:5" ht="12.75">
      <c r="A985" s="41" t="s">
        <v>153</v>
      </c>
      <c r="B985" s="84">
        <v>1152290</v>
      </c>
      <c r="C985" s="84">
        <v>1300000</v>
      </c>
      <c r="D985" s="84">
        <v>2200000</v>
      </c>
      <c r="E985" s="84">
        <v>2800000</v>
      </c>
    </row>
    <row r="986" spans="1:5" ht="12.75">
      <c r="A986" s="41" t="s">
        <v>154</v>
      </c>
      <c r="B986" s="84">
        <v>809815</v>
      </c>
      <c r="C986" s="84">
        <v>800000</v>
      </c>
      <c r="D986" s="84">
        <v>350000</v>
      </c>
      <c r="E986" s="84">
        <v>400000</v>
      </c>
    </row>
    <row r="987" spans="1:5" ht="12.75">
      <c r="A987" s="41" t="s">
        <v>155</v>
      </c>
      <c r="B987" s="84">
        <v>213364</v>
      </c>
      <c r="C987" s="84">
        <v>300000</v>
      </c>
      <c r="D987" s="84">
        <v>450000</v>
      </c>
      <c r="E987" s="84">
        <v>600000</v>
      </c>
    </row>
    <row r="988" spans="1:5" ht="12.75">
      <c r="A988" s="41" t="s">
        <v>185</v>
      </c>
      <c r="B988" s="84">
        <v>239377</v>
      </c>
      <c r="C988" s="84">
        <v>200000</v>
      </c>
      <c r="D988" s="84">
        <v>35000</v>
      </c>
      <c r="E988" s="84">
        <v>61000</v>
      </c>
    </row>
    <row r="989" spans="1:5" ht="12.75">
      <c r="A989" s="45" t="s">
        <v>105</v>
      </c>
      <c r="B989" s="85">
        <f>SUM(B983:B988)</f>
        <v>2414846</v>
      </c>
      <c r="C989" s="85">
        <f>SUM(C985:C988)</f>
        <v>2600000</v>
      </c>
      <c r="D989" s="85">
        <f>SUM(D985:D988)</f>
        <v>3035000</v>
      </c>
      <c r="E989" s="85">
        <f>SUM(E985:E988)</f>
        <v>3861000</v>
      </c>
    </row>
    <row r="990" spans="1:5" ht="12.75">
      <c r="A990" s="41" t="s">
        <v>157</v>
      </c>
      <c r="B990" s="84">
        <v>48012</v>
      </c>
      <c r="C990" s="84">
        <v>150000</v>
      </c>
      <c r="D990" s="84">
        <v>70000</v>
      </c>
      <c r="E990" s="84">
        <v>150000</v>
      </c>
    </row>
    <row r="991" spans="1:5" ht="12.75">
      <c r="A991" s="41" t="s">
        <v>158</v>
      </c>
      <c r="B991" s="84">
        <v>33768</v>
      </c>
      <c r="C991" s="84">
        <v>70000</v>
      </c>
      <c r="D991" s="84">
        <v>20000</v>
      </c>
      <c r="E991" s="84">
        <v>50000</v>
      </c>
    </row>
    <row r="992" spans="1:5" ht="12.75">
      <c r="A992" s="41" t="s">
        <v>159</v>
      </c>
      <c r="B992" s="84">
        <v>0</v>
      </c>
      <c r="C992" s="84">
        <v>25000</v>
      </c>
      <c r="D992" s="84">
        <v>0</v>
      </c>
      <c r="E992" s="84">
        <v>50000</v>
      </c>
    </row>
    <row r="993" spans="1:5" ht="12.75">
      <c r="A993" s="45" t="s">
        <v>106</v>
      </c>
      <c r="B993" s="85">
        <f>B982+B989+B990+B991+B992</f>
        <v>4039106</v>
      </c>
      <c r="C993" s="85">
        <f>C982+C990+C991+C992</f>
        <v>2045000</v>
      </c>
      <c r="D993" s="85">
        <f>D982+D989+D990+D991+D992</f>
        <v>4630000</v>
      </c>
      <c r="E993" s="85">
        <f>E982+E989+E990+E991+E992</f>
        <v>6141000</v>
      </c>
    </row>
    <row r="994" spans="1:5" ht="12.75">
      <c r="A994" s="39" t="s">
        <v>160</v>
      </c>
      <c r="B994" s="84"/>
      <c r="C994" s="84"/>
      <c r="D994" s="84"/>
      <c r="E994" s="84"/>
    </row>
    <row r="995" spans="1:5" ht="12.75">
      <c r="A995" s="39" t="s">
        <v>161</v>
      </c>
      <c r="B995" s="84"/>
      <c r="C995" s="84"/>
      <c r="D995" s="84"/>
      <c r="E995" s="84"/>
    </row>
    <row r="996" spans="1:5" ht="12.75">
      <c r="A996" s="41" t="s">
        <v>186</v>
      </c>
      <c r="B996" s="84">
        <v>371399</v>
      </c>
      <c r="C996" s="84">
        <v>400000</v>
      </c>
      <c r="D996" s="84">
        <v>460000</v>
      </c>
      <c r="E996" s="84">
        <v>400000</v>
      </c>
    </row>
    <row r="997" spans="1:5" ht="12.75">
      <c r="A997" s="39" t="s">
        <v>164</v>
      </c>
      <c r="B997" s="84"/>
      <c r="C997" s="84"/>
      <c r="D997" s="84"/>
      <c r="E997" s="84"/>
    </row>
    <row r="998" spans="1:5" ht="12.75">
      <c r="A998" s="41" t="s">
        <v>165</v>
      </c>
      <c r="B998" s="84">
        <v>355134</v>
      </c>
      <c r="C998" s="84">
        <v>450000</v>
      </c>
      <c r="D998" s="84">
        <v>400000</v>
      </c>
      <c r="E998" s="84">
        <v>425000</v>
      </c>
    </row>
    <row r="999" spans="1:5" ht="12.75">
      <c r="A999" s="41" t="s">
        <v>166</v>
      </c>
      <c r="B999" s="84">
        <v>0</v>
      </c>
      <c r="C999" s="84">
        <v>5000</v>
      </c>
      <c r="D999" s="84">
        <v>5000</v>
      </c>
      <c r="E999" s="84">
        <v>5000</v>
      </c>
    </row>
    <row r="1000" spans="1:5" ht="12.75">
      <c r="A1000" s="41" t="s">
        <v>167</v>
      </c>
      <c r="B1000" s="84">
        <v>0</v>
      </c>
      <c r="C1000" s="84">
        <v>12000</v>
      </c>
      <c r="D1000" s="84">
        <v>0</v>
      </c>
      <c r="E1000" s="84">
        <v>2000</v>
      </c>
    </row>
    <row r="1001" spans="1:5" ht="12.75">
      <c r="A1001" s="41" t="s">
        <v>168</v>
      </c>
      <c r="B1001" s="84">
        <v>7925</v>
      </c>
      <c r="C1001" s="84">
        <v>15000</v>
      </c>
      <c r="D1001" s="84">
        <v>15000</v>
      </c>
      <c r="E1001" s="84">
        <v>15000</v>
      </c>
    </row>
    <row r="1002" spans="1:5" ht="12.75">
      <c r="A1002" s="41" t="s">
        <v>169</v>
      </c>
      <c r="B1002" s="84">
        <v>14911</v>
      </c>
      <c r="C1002" s="84">
        <v>15000</v>
      </c>
      <c r="D1002" s="84">
        <v>13000</v>
      </c>
      <c r="E1002" s="84">
        <v>15000</v>
      </c>
    </row>
    <row r="1003" spans="1:5" ht="12.75">
      <c r="A1003" s="41" t="s">
        <v>172</v>
      </c>
      <c r="B1003" s="84">
        <v>800</v>
      </c>
      <c r="C1003" s="84">
        <v>12000</v>
      </c>
      <c r="D1003" s="84">
        <v>3000</v>
      </c>
      <c r="E1003" s="84">
        <v>5000</v>
      </c>
    </row>
    <row r="1004" spans="1:5" ht="12.75">
      <c r="A1004" s="39" t="s">
        <v>173</v>
      </c>
      <c r="B1004" s="84"/>
      <c r="C1004" s="84"/>
      <c r="D1004" s="84"/>
      <c r="E1004" s="84"/>
    </row>
    <row r="1005" spans="1:5" ht="12.75">
      <c r="A1005" s="41" t="s">
        <v>174</v>
      </c>
      <c r="B1005" s="84">
        <v>12114</v>
      </c>
      <c r="C1005" s="84">
        <v>30000</v>
      </c>
      <c r="D1005" s="84">
        <v>25000</v>
      </c>
      <c r="E1005" s="84">
        <v>30000</v>
      </c>
    </row>
    <row r="1006" spans="1:5" ht="12.75">
      <c r="A1006" s="41" t="s">
        <v>175</v>
      </c>
      <c r="B1006" s="84">
        <v>111430</v>
      </c>
      <c r="C1006" s="84">
        <v>200000</v>
      </c>
      <c r="D1006" s="84">
        <v>120000</v>
      </c>
      <c r="E1006" s="84">
        <v>150000</v>
      </c>
    </row>
    <row r="1007" spans="1:5" ht="12.75">
      <c r="A1007" s="41" t="s">
        <v>176</v>
      </c>
      <c r="B1007" s="84">
        <v>835</v>
      </c>
      <c r="C1007" s="84">
        <v>6000</v>
      </c>
      <c r="D1007" s="84">
        <v>0</v>
      </c>
      <c r="E1007" s="84">
        <v>2000</v>
      </c>
    </row>
    <row r="1008" spans="1:5" ht="12.75">
      <c r="A1008" s="41" t="s">
        <v>177</v>
      </c>
      <c r="B1008" s="84">
        <v>0</v>
      </c>
      <c r="C1008" s="84">
        <v>10000</v>
      </c>
      <c r="D1008" s="84">
        <v>1000</v>
      </c>
      <c r="E1008" s="84">
        <v>2000</v>
      </c>
    </row>
    <row r="1009" spans="1:5" ht="12.75">
      <c r="A1009" s="39" t="s">
        <v>107</v>
      </c>
      <c r="B1009" s="41"/>
      <c r="C1009" s="41"/>
      <c r="D1009" s="41"/>
      <c r="E1009" s="41"/>
    </row>
    <row r="1010" spans="1:5" ht="12.75">
      <c r="A1010" s="41" t="s">
        <v>108</v>
      </c>
      <c r="B1010" s="84">
        <v>23908</v>
      </c>
      <c r="C1010" s="84">
        <v>50000</v>
      </c>
      <c r="D1010" s="84">
        <v>35000</v>
      </c>
      <c r="E1010" s="84">
        <v>40000</v>
      </c>
    </row>
    <row r="1011" spans="1:5" ht="12.75">
      <c r="A1011" s="39" t="s">
        <v>295</v>
      </c>
      <c r="B1011" s="84"/>
      <c r="C1011" s="84"/>
      <c r="D1011" s="84"/>
      <c r="E1011" s="84"/>
    </row>
    <row r="1012" spans="1:5" ht="12.75">
      <c r="A1012" s="41" t="s">
        <v>192</v>
      </c>
      <c r="B1012" s="84">
        <v>1714</v>
      </c>
      <c r="C1012" s="84">
        <v>12000</v>
      </c>
      <c r="D1012" s="84">
        <v>2000</v>
      </c>
      <c r="E1012" s="84">
        <v>5000</v>
      </c>
    </row>
    <row r="1013" spans="1:5" ht="12.75">
      <c r="A1013" s="41" t="s">
        <v>234</v>
      </c>
      <c r="B1013" s="84">
        <v>9533</v>
      </c>
      <c r="C1013" s="84">
        <v>30000</v>
      </c>
      <c r="D1013" s="84">
        <v>19000</v>
      </c>
      <c r="E1013" s="84">
        <v>20000</v>
      </c>
    </row>
    <row r="1014" spans="1:5" ht="12.75">
      <c r="A1014" s="41" t="s">
        <v>193</v>
      </c>
      <c r="B1014" s="84">
        <v>12473</v>
      </c>
      <c r="C1014" s="84">
        <v>60000</v>
      </c>
      <c r="D1014" s="84">
        <v>47000</v>
      </c>
      <c r="E1014" s="84">
        <v>50000</v>
      </c>
    </row>
    <row r="1015" spans="1:5" ht="12.75">
      <c r="A1015" s="41" t="s">
        <v>255</v>
      </c>
      <c r="B1015" s="84">
        <v>14182</v>
      </c>
      <c r="C1015" s="84">
        <v>24000</v>
      </c>
      <c r="D1015" s="84">
        <v>18000</v>
      </c>
      <c r="E1015" s="84">
        <v>20000</v>
      </c>
    </row>
    <row r="1016" spans="1:5" ht="12.75">
      <c r="A1016" s="39" t="s">
        <v>194</v>
      </c>
      <c r="B1016" s="84"/>
      <c r="C1016" s="84"/>
      <c r="D1016" s="84"/>
      <c r="E1016" s="84"/>
    </row>
    <row r="1017" spans="1:5" ht="12.75">
      <c r="A1017" s="41" t="s">
        <v>195</v>
      </c>
      <c r="B1017" s="84">
        <v>53060</v>
      </c>
      <c r="C1017" s="84">
        <v>80000</v>
      </c>
      <c r="D1017" s="84">
        <v>80000</v>
      </c>
      <c r="E1017" s="84">
        <v>80000</v>
      </c>
    </row>
    <row r="1018" spans="1:5" ht="12.75">
      <c r="A1018" s="48" t="s">
        <v>0</v>
      </c>
      <c r="B1018" s="84">
        <v>7480</v>
      </c>
      <c r="C1018" s="84">
        <v>15000</v>
      </c>
      <c r="D1018" s="84">
        <v>15000</v>
      </c>
      <c r="E1018" s="84">
        <v>15000</v>
      </c>
    </row>
    <row r="1019" spans="1:5" ht="12.75">
      <c r="A1019" s="41" t="s">
        <v>1</v>
      </c>
      <c r="B1019" s="84">
        <v>8810</v>
      </c>
      <c r="C1019" s="84">
        <v>25000</v>
      </c>
      <c r="D1019" s="84">
        <v>25000</v>
      </c>
      <c r="E1019" s="84">
        <v>25000</v>
      </c>
    </row>
    <row r="1020" spans="1:5" ht="12.75">
      <c r="A1020" s="39" t="s">
        <v>110</v>
      </c>
      <c r="B1020" s="84"/>
      <c r="C1020" s="84"/>
      <c r="D1020" s="84"/>
      <c r="E1020" s="84"/>
    </row>
    <row r="1021" spans="1:5" ht="12.75">
      <c r="A1021" s="48" t="s">
        <v>111</v>
      </c>
      <c r="B1021" s="84">
        <v>0</v>
      </c>
      <c r="C1021" s="84">
        <v>5000</v>
      </c>
      <c r="D1021" s="84">
        <v>2000</v>
      </c>
      <c r="E1021" s="84">
        <v>3000</v>
      </c>
    </row>
    <row r="1022" spans="1:5" ht="12.75">
      <c r="A1022" s="45" t="s">
        <v>296</v>
      </c>
      <c r="B1022" s="85">
        <f>SUM(B996:B1021)</f>
        <v>1005708</v>
      </c>
      <c r="C1022" s="85">
        <f>SUM(C996:C1021)</f>
        <v>1456000</v>
      </c>
      <c r="D1022" s="85">
        <f>SUM(D996:D1021)</f>
        <v>1285000</v>
      </c>
      <c r="E1022" s="85">
        <f>SUM(E996:E1021)</f>
        <v>1309000</v>
      </c>
    </row>
    <row r="1023" spans="1:5" ht="12.75">
      <c r="A1023" s="79"/>
      <c r="B1023" s="108"/>
      <c r="C1023" s="108"/>
      <c r="D1023" s="108"/>
      <c r="E1023" s="108"/>
    </row>
    <row r="1025" spans="1:5" ht="14.25">
      <c r="A1025" s="163" t="s">
        <v>319</v>
      </c>
      <c r="B1025" s="164"/>
      <c r="C1025" s="164"/>
      <c r="D1025" s="164"/>
      <c r="E1025" s="165"/>
    </row>
    <row r="1026" spans="1:5" ht="14.25">
      <c r="A1026" s="157" t="s">
        <v>314</v>
      </c>
      <c r="B1026" s="158"/>
      <c r="C1026" s="158"/>
      <c r="D1026" s="158"/>
      <c r="E1026" s="159"/>
    </row>
    <row r="1027" spans="1:5" ht="14.25">
      <c r="A1027" s="157" t="s">
        <v>254</v>
      </c>
      <c r="B1027" s="158"/>
      <c r="C1027" s="158"/>
      <c r="D1027" s="158"/>
      <c r="E1027" s="159"/>
    </row>
    <row r="1028" spans="1:5" ht="14.25">
      <c r="A1028" s="166" t="s">
        <v>516</v>
      </c>
      <c r="B1028" s="167"/>
      <c r="C1028" s="167"/>
      <c r="D1028" s="167"/>
      <c r="E1028" s="168"/>
    </row>
    <row r="1029" spans="1:5" ht="42.75">
      <c r="A1029" s="38" t="s">
        <v>146</v>
      </c>
      <c r="B1029" s="38" t="s">
        <v>475</v>
      </c>
      <c r="C1029" s="38" t="s">
        <v>452</v>
      </c>
      <c r="D1029" s="38" t="s">
        <v>476</v>
      </c>
      <c r="E1029" s="38" t="s">
        <v>477</v>
      </c>
    </row>
    <row r="1030" spans="1:5" ht="12.75">
      <c r="A1030" s="39" t="s">
        <v>113</v>
      </c>
      <c r="B1030" s="84"/>
      <c r="C1030" s="84"/>
      <c r="D1030" s="84"/>
      <c r="E1030" s="84"/>
    </row>
    <row r="1031" spans="1:5" ht="12.75">
      <c r="A1031" s="39" t="s">
        <v>114</v>
      </c>
      <c r="B1031" s="84"/>
      <c r="C1031" s="84"/>
      <c r="D1031" s="84"/>
      <c r="E1031" s="84"/>
    </row>
    <row r="1032" spans="1:5" ht="12.75">
      <c r="A1032" s="41" t="s">
        <v>197</v>
      </c>
      <c r="B1032" s="84">
        <v>0</v>
      </c>
      <c r="C1032" s="84">
        <v>3000</v>
      </c>
      <c r="D1032" s="84">
        <v>2000</v>
      </c>
      <c r="E1032" s="84">
        <v>3000</v>
      </c>
    </row>
    <row r="1033" spans="1:5" ht="12.75">
      <c r="A1033" s="41" t="s">
        <v>198</v>
      </c>
      <c r="B1033" s="84">
        <v>56888</v>
      </c>
      <c r="C1033" s="84">
        <v>60000</v>
      </c>
      <c r="D1033" s="84">
        <v>60000</v>
      </c>
      <c r="E1033" s="84">
        <v>60000</v>
      </c>
    </row>
    <row r="1034" spans="1:5" ht="12.75">
      <c r="A1034" s="41" t="s">
        <v>199</v>
      </c>
      <c r="B1034" s="84">
        <v>0</v>
      </c>
      <c r="C1034" s="84">
        <v>0</v>
      </c>
      <c r="D1034" s="84">
        <v>0</v>
      </c>
      <c r="E1034" s="84">
        <v>0</v>
      </c>
    </row>
    <row r="1035" spans="1:5" ht="12.75">
      <c r="A1035" s="41" t="s">
        <v>200</v>
      </c>
      <c r="B1035" s="84">
        <v>0</v>
      </c>
      <c r="C1035" s="84">
        <v>0</v>
      </c>
      <c r="D1035" s="84">
        <v>0</v>
      </c>
      <c r="E1035" s="84">
        <v>0</v>
      </c>
    </row>
    <row r="1036" spans="1:5" ht="12.75">
      <c r="A1036" s="41" t="s">
        <v>304</v>
      </c>
      <c r="B1036" s="84">
        <v>0</v>
      </c>
      <c r="C1036" s="84">
        <v>0</v>
      </c>
      <c r="D1036" s="84">
        <v>0</v>
      </c>
      <c r="E1036" s="84">
        <v>0</v>
      </c>
    </row>
    <row r="1037" spans="1:5" ht="12.75">
      <c r="A1037" s="41" t="s">
        <v>305</v>
      </c>
      <c r="B1037" s="84">
        <v>0</v>
      </c>
      <c r="C1037" s="84">
        <v>0</v>
      </c>
      <c r="D1037" s="84">
        <v>0</v>
      </c>
      <c r="E1037" s="84">
        <v>0</v>
      </c>
    </row>
    <row r="1038" spans="1:5" ht="12.75">
      <c r="A1038" s="41" t="s">
        <v>306</v>
      </c>
      <c r="B1038" s="84">
        <v>0</v>
      </c>
      <c r="C1038" s="84">
        <v>0</v>
      </c>
      <c r="D1038" s="84">
        <v>0</v>
      </c>
      <c r="E1038" s="84">
        <v>0</v>
      </c>
    </row>
    <row r="1039" spans="1:5" ht="12.75">
      <c r="A1039" s="41" t="s">
        <v>307</v>
      </c>
      <c r="B1039" s="84">
        <v>0</v>
      </c>
      <c r="C1039" s="84">
        <v>0</v>
      </c>
      <c r="D1039" s="84">
        <v>0</v>
      </c>
      <c r="E1039" s="84">
        <v>0</v>
      </c>
    </row>
    <row r="1040" spans="1:5" ht="12.75">
      <c r="A1040" s="41" t="s">
        <v>308</v>
      </c>
      <c r="B1040" s="84">
        <v>2322</v>
      </c>
      <c r="C1040" s="84">
        <v>10000</v>
      </c>
      <c r="D1040" s="84">
        <v>1000</v>
      </c>
      <c r="E1040" s="84">
        <v>2000</v>
      </c>
    </row>
    <row r="1041" spans="1:5" ht="12.75">
      <c r="A1041" s="39" t="s">
        <v>309</v>
      </c>
      <c r="B1041" s="84"/>
      <c r="C1041" s="84"/>
      <c r="D1041" s="84"/>
      <c r="E1041" s="84"/>
    </row>
    <row r="1042" spans="1:5" ht="12.75">
      <c r="A1042" s="41" t="s">
        <v>310</v>
      </c>
      <c r="B1042" s="84">
        <v>0</v>
      </c>
      <c r="C1042" s="84">
        <v>10000</v>
      </c>
      <c r="D1042" s="84">
        <v>10000</v>
      </c>
      <c r="E1042" s="84">
        <v>10000</v>
      </c>
    </row>
    <row r="1043" spans="1:5" ht="12.75">
      <c r="A1043" s="41" t="s">
        <v>311</v>
      </c>
      <c r="B1043" s="84">
        <v>0</v>
      </c>
      <c r="C1043" s="84">
        <v>5000</v>
      </c>
      <c r="D1043" s="84">
        <v>2000</v>
      </c>
      <c r="E1043" s="84">
        <v>2000</v>
      </c>
    </row>
    <row r="1044" spans="1:5" ht="12.75">
      <c r="A1044" s="45" t="s">
        <v>312</v>
      </c>
      <c r="B1044" s="85">
        <f>B1032+B1033+B1034+B1035+B1036+B1037+B1038+B1039+B1040+B1042+B1043</f>
        <v>59210</v>
      </c>
      <c r="C1044" s="85">
        <f>C1032+C1033+C1034+C1035+C1036+C1037+C1038+C1039+C1040+C1042+C1043</f>
        <v>88000</v>
      </c>
      <c r="D1044" s="85">
        <f>D1032+D1033+D1034+D1035+D1036+D1037+D1038+D1039+D1040+D1042+D1043</f>
        <v>75000</v>
      </c>
      <c r="E1044" s="85">
        <f>E1032+E1033+E1034+E1035+E1036+E1037+E1038+E1039+E1040+E1042+E1043</f>
        <v>77000</v>
      </c>
    </row>
    <row r="1045" spans="1:5" ht="12.75">
      <c r="A1045" s="39" t="s">
        <v>297</v>
      </c>
      <c r="B1045" s="84"/>
      <c r="C1045" s="84"/>
      <c r="D1045" s="84"/>
      <c r="E1045" s="84"/>
    </row>
    <row r="1046" spans="1:5" ht="12.75">
      <c r="A1046" s="41" t="s">
        <v>128</v>
      </c>
      <c r="B1046" s="84">
        <v>0</v>
      </c>
      <c r="C1046" s="84">
        <v>0</v>
      </c>
      <c r="D1046" s="84">
        <v>0</v>
      </c>
      <c r="E1046" s="84">
        <v>0</v>
      </c>
    </row>
    <row r="1047" spans="1:5" ht="12.75">
      <c r="A1047" s="41" t="s">
        <v>320</v>
      </c>
      <c r="B1047" s="84">
        <v>0</v>
      </c>
      <c r="C1047" s="84">
        <v>0</v>
      </c>
      <c r="D1047" s="84">
        <v>0</v>
      </c>
      <c r="E1047" s="84">
        <v>0</v>
      </c>
    </row>
    <row r="1048" spans="1:5" ht="12.75">
      <c r="A1048" s="41" t="s">
        <v>360</v>
      </c>
      <c r="B1048" s="84">
        <v>0</v>
      </c>
      <c r="C1048" s="84">
        <v>0</v>
      </c>
      <c r="D1048" s="84">
        <v>0</v>
      </c>
      <c r="E1048" s="84">
        <v>0</v>
      </c>
    </row>
    <row r="1049" spans="1:5" ht="12.75">
      <c r="A1049" s="49" t="s">
        <v>315</v>
      </c>
      <c r="B1049" s="84">
        <v>0</v>
      </c>
      <c r="C1049" s="84">
        <v>0</v>
      </c>
      <c r="D1049" s="84">
        <v>0</v>
      </c>
      <c r="E1049" s="84">
        <v>0</v>
      </c>
    </row>
    <row r="1050" spans="1:5" ht="12.75">
      <c r="A1050" s="45" t="s">
        <v>126</v>
      </c>
      <c r="B1050" s="85">
        <f>B1046+B1047+B1048+B1049</f>
        <v>0</v>
      </c>
      <c r="C1050" s="85">
        <f>C1046+C1047+C1048+C1049</f>
        <v>0</v>
      </c>
      <c r="D1050" s="85">
        <f>D1046+D1047+D1048+D1049</f>
        <v>0</v>
      </c>
      <c r="E1050" s="85">
        <f>E1046+E1047+E1048+E1049</f>
        <v>0</v>
      </c>
    </row>
    <row r="1051" spans="1:5" ht="12.75">
      <c r="A1051" s="45" t="s">
        <v>313</v>
      </c>
      <c r="B1051" s="85">
        <f>B1022+B1044+B1050</f>
        <v>1064918</v>
      </c>
      <c r="C1051" s="85">
        <f>C1022+C1044+C1050</f>
        <v>1544000</v>
      </c>
      <c r="D1051" s="85">
        <f>D1022+D1044+D1050</f>
        <v>1360000</v>
      </c>
      <c r="E1051" s="85">
        <f>E1022+E1044+E1050</f>
        <v>1386000</v>
      </c>
    </row>
    <row r="1052" spans="1:5" ht="12.75">
      <c r="A1052" s="45" t="s">
        <v>256</v>
      </c>
      <c r="B1052" s="85">
        <f>B993+B1022+B1044+B1050</f>
        <v>5104024</v>
      </c>
      <c r="C1052" s="85">
        <f>C993+C1022+C1044+C1050</f>
        <v>3589000</v>
      </c>
      <c r="D1052" s="85">
        <f>D993+D1022+D1044+D1050</f>
        <v>5990000</v>
      </c>
      <c r="E1052" s="85">
        <f>E993+E1022+E1044+E1050</f>
        <v>7527000</v>
      </c>
    </row>
    <row r="1053" spans="1:5" ht="12.75">
      <c r="A1053" s="12"/>
      <c r="B1053" s="97"/>
      <c r="C1053" s="97"/>
      <c r="D1053" s="97"/>
      <c r="E1053" s="102"/>
    </row>
    <row r="1054" spans="1:5" ht="12.75">
      <c r="A1054" s="14"/>
      <c r="B1054" s="15"/>
      <c r="C1054" s="15"/>
      <c r="D1054" s="15"/>
      <c r="E1054" s="16"/>
    </row>
    <row r="1079" spans="1:5" ht="14.25">
      <c r="A1079" s="163" t="s">
        <v>319</v>
      </c>
      <c r="B1079" s="164"/>
      <c r="C1079" s="164"/>
      <c r="D1079" s="164"/>
      <c r="E1079" s="165"/>
    </row>
    <row r="1080" spans="1:5" ht="14.25">
      <c r="A1080" s="157" t="s">
        <v>314</v>
      </c>
      <c r="B1080" s="158"/>
      <c r="C1080" s="158"/>
      <c r="D1080" s="158"/>
      <c r="E1080" s="159"/>
    </row>
    <row r="1081" spans="1:5" ht="14.25">
      <c r="A1081" s="157" t="s">
        <v>224</v>
      </c>
      <c r="B1081" s="158"/>
      <c r="C1081" s="158"/>
      <c r="D1081" s="158"/>
      <c r="E1081" s="159"/>
    </row>
    <row r="1082" spans="1:5" ht="14.25">
      <c r="A1082" s="166" t="s">
        <v>516</v>
      </c>
      <c r="B1082" s="167"/>
      <c r="C1082" s="167"/>
      <c r="D1082" s="167"/>
      <c r="E1082" s="168"/>
    </row>
    <row r="1083" spans="1:5" ht="42.75">
      <c r="A1083" s="38" t="s">
        <v>146</v>
      </c>
      <c r="B1083" s="38" t="s">
        <v>475</v>
      </c>
      <c r="C1083" s="38" t="s">
        <v>452</v>
      </c>
      <c r="D1083" s="38" t="s">
        <v>476</v>
      </c>
      <c r="E1083" s="38" t="s">
        <v>477</v>
      </c>
    </row>
    <row r="1084" spans="1:5" ht="12.75">
      <c r="A1084" s="39" t="s">
        <v>147</v>
      </c>
      <c r="B1084" s="41"/>
      <c r="C1084" s="41"/>
      <c r="D1084" s="41"/>
      <c r="E1084" s="41"/>
    </row>
    <row r="1085" spans="1:5" ht="12.75">
      <c r="A1085" s="39" t="s">
        <v>148</v>
      </c>
      <c r="B1085" s="41"/>
      <c r="C1085" s="41"/>
      <c r="D1085" s="41"/>
      <c r="E1085" s="41"/>
    </row>
    <row r="1086" spans="1:5" ht="12.75">
      <c r="A1086" s="41" t="s">
        <v>149</v>
      </c>
      <c r="B1086" s="84">
        <v>0</v>
      </c>
      <c r="C1086" s="84">
        <v>1000000</v>
      </c>
      <c r="D1086" s="84">
        <v>500000</v>
      </c>
      <c r="E1086" s="84">
        <v>694000</v>
      </c>
    </row>
    <row r="1087" spans="1:5" ht="12.75">
      <c r="A1087" s="41" t="s">
        <v>181</v>
      </c>
      <c r="B1087" s="84">
        <v>0</v>
      </c>
      <c r="C1087" s="84">
        <v>500000</v>
      </c>
      <c r="D1087" s="84">
        <v>450000</v>
      </c>
      <c r="E1087" s="84">
        <v>890000</v>
      </c>
    </row>
    <row r="1088" spans="1:5" ht="12.75">
      <c r="A1088" s="41" t="s">
        <v>182</v>
      </c>
      <c r="B1088" s="84">
        <v>0</v>
      </c>
      <c r="C1088" s="84">
        <v>200000</v>
      </c>
      <c r="D1088" s="84">
        <v>50000</v>
      </c>
      <c r="E1088" s="84">
        <v>72000</v>
      </c>
    </row>
    <row r="1089" spans="1:5" ht="12.75">
      <c r="A1089" s="45" t="s">
        <v>183</v>
      </c>
      <c r="B1089" s="85">
        <f>B1086+B1087+B1088</f>
        <v>0</v>
      </c>
      <c r="C1089" s="85">
        <f>C1086+C1087+C1088</f>
        <v>1700000</v>
      </c>
      <c r="D1089" s="85">
        <f>D1086+D1087+D1088</f>
        <v>1000000</v>
      </c>
      <c r="E1089" s="85">
        <f>E1086+E1087+E1088</f>
        <v>1656000</v>
      </c>
    </row>
    <row r="1090" spans="1:5" ht="12.75">
      <c r="A1090" s="41"/>
      <c r="B1090" s="84"/>
      <c r="C1090" s="84"/>
      <c r="D1090" s="84"/>
      <c r="E1090" s="84"/>
    </row>
    <row r="1091" spans="1:5" ht="12.75">
      <c r="A1091" s="39" t="s">
        <v>184</v>
      </c>
      <c r="B1091" s="84"/>
      <c r="C1091" s="84"/>
      <c r="D1091" s="84"/>
      <c r="E1091" s="84"/>
    </row>
    <row r="1092" spans="1:5" ht="12.75">
      <c r="A1092" s="41" t="s">
        <v>153</v>
      </c>
      <c r="B1092" s="84">
        <v>1457674</v>
      </c>
      <c r="C1092" s="84">
        <v>1500000</v>
      </c>
      <c r="D1092" s="84">
        <v>1900000</v>
      </c>
      <c r="E1092" s="84">
        <v>2000000</v>
      </c>
    </row>
    <row r="1093" spans="1:5" ht="12.75">
      <c r="A1093" s="41" t="s">
        <v>154</v>
      </c>
      <c r="B1093" s="84">
        <v>1063386</v>
      </c>
      <c r="C1093" s="84">
        <v>650000</v>
      </c>
      <c r="D1093" s="84">
        <v>550000</v>
      </c>
      <c r="E1093" s="84">
        <v>600000</v>
      </c>
    </row>
    <row r="1094" spans="1:5" ht="12.75">
      <c r="A1094" s="41" t="s">
        <v>155</v>
      </c>
      <c r="B1094" s="84">
        <v>191883</v>
      </c>
      <c r="C1094" s="84">
        <v>180000</v>
      </c>
      <c r="D1094" s="84">
        <v>300000</v>
      </c>
      <c r="E1094" s="84">
        <v>320000</v>
      </c>
    </row>
    <row r="1095" spans="1:5" ht="12.75">
      <c r="A1095" s="41" t="s">
        <v>185</v>
      </c>
      <c r="B1095" s="84">
        <v>180939</v>
      </c>
      <c r="C1095" s="84">
        <v>200000</v>
      </c>
      <c r="D1095" s="84">
        <v>15000</v>
      </c>
      <c r="E1095" s="84">
        <v>20000</v>
      </c>
    </row>
    <row r="1096" spans="1:5" ht="12.75">
      <c r="A1096" s="45" t="s">
        <v>105</v>
      </c>
      <c r="B1096" s="85">
        <f>SUM(B1092:B1095)</f>
        <v>2893882</v>
      </c>
      <c r="C1096" s="85">
        <f>SUM(C1092:C1095)</f>
        <v>2530000</v>
      </c>
      <c r="D1096" s="85">
        <f>SUM(D1092:D1095)</f>
        <v>2765000</v>
      </c>
      <c r="E1096" s="85">
        <f>SUM(E1092:E1095)</f>
        <v>2940000</v>
      </c>
    </row>
    <row r="1097" spans="1:5" ht="12.75">
      <c r="A1097" s="41" t="s">
        <v>157</v>
      </c>
      <c r="B1097" s="84">
        <v>31796</v>
      </c>
      <c r="C1097" s="84">
        <v>200000</v>
      </c>
      <c r="D1097" s="84">
        <v>40000</v>
      </c>
      <c r="E1097" s="84">
        <v>100000</v>
      </c>
    </row>
    <row r="1098" spans="1:5" ht="12.75">
      <c r="A1098" s="41" t="s">
        <v>158</v>
      </c>
      <c r="B1098" s="84">
        <v>13421</v>
      </c>
      <c r="C1098" s="84">
        <v>50000</v>
      </c>
      <c r="D1098" s="84">
        <v>10000</v>
      </c>
      <c r="E1098" s="84">
        <v>15000</v>
      </c>
    </row>
    <row r="1099" spans="1:5" ht="12.75">
      <c r="A1099" s="41" t="s">
        <v>159</v>
      </c>
      <c r="B1099" s="84">
        <v>0</v>
      </c>
      <c r="C1099" s="84">
        <v>60000</v>
      </c>
      <c r="D1099" s="84">
        <v>0</v>
      </c>
      <c r="E1099" s="84">
        <v>25000</v>
      </c>
    </row>
    <row r="1100" spans="1:5" ht="12.75">
      <c r="A1100" s="45" t="s">
        <v>106</v>
      </c>
      <c r="B1100" s="85">
        <f>B1089+B1096+B1097+B1098+B1099</f>
        <v>2939099</v>
      </c>
      <c r="C1100" s="85">
        <f>C1089+C1096+C1097+C1098+C1099</f>
        <v>4540000</v>
      </c>
      <c r="D1100" s="85">
        <f>D1089+D1096+D1097+D1098+D1099</f>
        <v>3815000</v>
      </c>
      <c r="E1100" s="85">
        <f>E1089+E1096+E1097+E1098+E1099</f>
        <v>4736000</v>
      </c>
    </row>
    <row r="1101" spans="1:5" ht="12.75">
      <c r="A1101" s="39" t="s">
        <v>160</v>
      </c>
      <c r="B1101" s="84"/>
      <c r="C1101" s="84"/>
      <c r="D1101" s="84"/>
      <c r="E1101" s="84"/>
    </row>
    <row r="1102" spans="1:5" ht="12.75">
      <c r="A1102" s="39" t="s">
        <v>161</v>
      </c>
      <c r="B1102" s="84"/>
      <c r="C1102" s="84"/>
      <c r="D1102" s="84"/>
      <c r="E1102" s="84"/>
    </row>
    <row r="1103" spans="1:5" ht="12.75">
      <c r="A1103" s="41" t="s">
        <v>186</v>
      </c>
      <c r="B1103" s="84">
        <v>61771</v>
      </c>
      <c r="C1103" s="84">
        <v>300000</v>
      </c>
      <c r="D1103" s="84">
        <v>310000</v>
      </c>
      <c r="E1103" s="84">
        <v>325000</v>
      </c>
    </row>
    <row r="1104" spans="1:5" ht="12.75">
      <c r="A1104" s="39" t="s">
        <v>164</v>
      </c>
      <c r="B1104" s="84"/>
      <c r="C1104" s="84"/>
      <c r="D1104" s="84"/>
      <c r="E1104" s="84"/>
    </row>
    <row r="1105" spans="1:5" ht="12.75">
      <c r="A1105" s="41" t="s">
        <v>165</v>
      </c>
      <c r="B1105" s="84">
        <v>35255</v>
      </c>
      <c r="C1105" s="84">
        <v>75000</v>
      </c>
      <c r="D1105" s="84">
        <v>40000</v>
      </c>
      <c r="E1105" s="84">
        <v>50000</v>
      </c>
    </row>
    <row r="1106" spans="1:5" ht="12.75">
      <c r="A1106" s="41" t="s">
        <v>166</v>
      </c>
      <c r="B1106" s="84">
        <v>9246</v>
      </c>
      <c r="C1106" s="84">
        <v>12000</v>
      </c>
      <c r="D1106" s="84">
        <v>0</v>
      </c>
      <c r="E1106" s="84">
        <v>0</v>
      </c>
    </row>
    <row r="1107" spans="1:5" ht="12.75">
      <c r="A1107" s="41" t="s">
        <v>167</v>
      </c>
      <c r="B1107" s="84">
        <v>4950</v>
      </c>
      <c r="C1107" s="84">
        <v>9000</v>
      </c>
      <c r="D1107" s="84">
        <v>5000</v>
      </c>
      <c r="E1107" s="84">
        <v>5000</v>
      </c>
    </row>
    <row r="1108" spans="1:5" ht="12.75">
      <c r="A1108" s="41" t="s">
        <v>168</v>
      </c>
      <c r="B1108" s="84">
        <v>11910</v>
      </c>
      <c r="C1108" s="84">
        <v>12000</v>
      </c>
      <c r="D1108" s="84">
        <v>12000</v>
      </c>
      <c r="E1108" s="84">
        <v>12000</v>
      </c>
    </row>
    <row r="1109" spans="1:5" ht="12.75">
      <c r="A1109" s="41" t="s">
        <v>169</v>
      </c>
      <c r="B1109" s="84">
        <v>14766</v>
      </c>
      <c r="C1109" s="84">
        <v>15000</v>
      </c>
      <c r="D1109" s="84">
        <v>15000</v>
      </c>
      <c r="E1109" s="84">
        <v>15000</v>
      </c>
    </row>
    <row r="1110" spans="1:5" ht="12.75">
      <c r="A1110" s="41" t="s">
        <v>171</v>
      </c>
      <c r="B1110" s="84">
        <v>1430</v>
      </c>
      <c r="C1110" s="84">
        <v>2000</v>
      </c>
      <c r="D1110" s="84">
        <v>2000</v>
      </c>
      <c r="E1110" s="84">
        <v>2000</v>
      </c>
    </row>
    <row r="1111" spans="1:5" ht="12.75">
      <c r="A1111" s="41" t="s">
        <v>172</v>
      </c>
      <c r="B1111" s="84">
        <v>2250</v>
      </c>
      <c r="C1111" s="84">
        <v>3000</v>
      </c>
      <c r="D1111" s="84">
        <v>0</v>
      </c>
      <c r="E1111" s="84">
        <v>2000</v>
      </c>
    </row>
    <row r="1112" spans="1:5" ht="12.75">
      <c r="A1112" s="39" t="s">
        <v>173</v>
      </c>
      <c r="B1112" s="84"/>
      <c r="C1112" s="84"/>
      <c r="D1112" s="84"/>
      <c r="E1112" s="84"/>
    </row>
    <row r="1113" spans="1:5" ht="12.75">
      <c r="A1113" s="41" t="s">
        <v>174</v>
      </c>
      <c r="B1113" s="84">
        <v>41380</v>
      </c>
      <c r="C1113" s="84">
        <v>40000</v>
      </c>
      <c r="D1113" s="84">
        <v>30000</v>
      </c>
      <c r="E1113" s="84">
        <v>30000</v>
      </c>
    </row>
    <row r="1114" spans="1:5" ht="12.75">
      <c r="A1114" s="41" t="s">
        <v>175</v>
      </c>
      <c r="B1114" s="84">
        <v>29962</v>
      </c>
      <c r="C1114" s="84">
        <v>40000</v>
      </c>
      <c r="D1114" s="84">
        <v>40000</v>
      </c>
      <c r="E1114" s="84">
        <v>40000</v>
      </c>
    </row>
    <row r="1115" spans="1:5" ht="12.75">
      <c r="A1115" s="41" t="s">
        <v>176</v>
      </c>
      <c r="B1115" s="84">
        <v>1200</v>
      </c>
      <c r="C1115" s="84">
        <v>10000</v>
      </c>
      <c r="D1115" s="84">
        <v>0</v>
      </c>
      <c r="E1115" s="84">
        <v>1000</v>
      </c>
    </row>
    <row r="1116" spans="1:5" ht="12.75">
      <c r="A1116" s="41" t="s">
        <v>177</v>
      </c>
      <c r="B1116" s="84">
        <v>3680</v>
      </c>
      <c r="C1116" s="84">
        <v>10000</v>
      </c>
      <c r="D1116" s="84">
        <v>6000</v>
      </c>
      <c r="E1116" s="84">
        <v>8000</v>
      </c>
    </row>
    <row r="1117" spans="1:5" ht="12.75">
      <c r="A1117" s="41" t="s">
        <v>322</v>
      </c>
      <c r="B1117" s="84">
        <v>0</v>
      </c>
      <c r="C1117" s="84">
        <v>25000</v>
      </c>
      <c r="D1117" s="84">
        <v>25000</v>
      </c>
      <c r="E1117" s="84">
        <v>50000</v>
      </c>
    </row>
    <row r="1118" spans="1:5" ht="12.75">
      <c r="A1118" s="39" t="s">
        <v>107</v>
      </c>
      <c r="B1118" s="41"/>
      <c r="C1118" s="41"/>
      <c r="D1118" s="41"/>
      <c r="E1118" s="41"/>
    </row>
    <row r="1119" spans="1:5" ht="12.75">
      <c r="A1119" s="41" t="s">
        <v>108</v>
      </c>
      <c r="B1119" s="84">
        <v>59867</v>
      </c>
      <c r="C1119" s="84">
        <v>70000</v>
      </c>
      <c r="D1119" s="84">
        <v>62000</v>
      </c>
      <c r="E1119" s="84">
        <v>65000</v>
      </c>
    </row>
    <row r="1120" spans="1:5" ht="12.75">
      <c r="A1120" s="39" t="s">
        <v>295</v>
      </c>
      <c r="B1120" s="84"/>
      <c r="C1120" s="84"/>
      <c r="D1120" s="84"/>
      <c r="E1120" s="84"/>
    </row>
    <row r="1121" spans="1:5" ht="12.75">
      <c r="A1121" s="41" t="s">
        <v>192</v>
      </c>
      <c r="B1121" s="84">
        <v>0</v>
      </c>
      <c r="C1121" s="84">
        <v>10000</v>
      </c>
      <c r="D1121" s="84">
        <v>8000</v>
      </c>
      <c r="E1121" s="84">
        <v>10000</v>
      </c>
    </row>
    <row r="1122" spans="1:5" ht="12.75">
      <c r="A1122" s="41" t="s">
        <v>255</v>
      </c>
      <c r="B1122" s="84">
        <v>25000</v>
      </c>
      <c r="C1122" s="84">
        <v>25000</v>
      </c>
      <c r="D1122" s="84">
        <v>20000</v>
      </c>
      <c r="E1122" s="84">
        <v>20000</v>
      </c>
    </row>
    <row r="1123" spans="1:5" ht="12.75">
      <c r="A1123" s="39" t="s">
        <v>194</v>
      </c>
      <c r="B1123" s="84"/>
      <c r="C1123" s="84"/>
      <c r="D1123" s="84"/>
      <c r="E1123" s="84"/>
    </row>
    <row r="1124" spans="1:5" ht="12.75">
      <c r="A1124" s="41" t="s">
        <v>195</v>
      </c>
      <c r="B1124" s="84">
        <v>59800</v>
      </c>
      <c r="C1124" s="84">
        <v>100000</v>
      </c>
      <c r="D1124" s="84">
        <v>100000</v>
      </c>
      <c r="E1124" s="84">
        <v>100000</v>
      </c>
    </row>
    <row r="1125" spans="1:5" ht="12.75">
      <c r="A1125" s="48" t="s">
        <v>0</v>
      </c>
      <c r="B1125" s="84">
        <v>16095</v>
      </c>
      <c r="C1125" s="84">
        <v>25000</v>
      </c>
      <c r="D1125" s="84">
        <v>25000</v>
      </c>
      <c r="E1125" s="84">
        <v>25000</v>
      </c>
    </row>
    <row r="1126" spans="1:5" ht="12.75">
      <c r="A1126" s="41" t="s">
        <v>1</v>
      </c>
      <c r="B1126" s="84">
        <v>0</v>
      </c>
      <c r="C1126" s="84">
        <v>100000</v>
      </c>
      <c r="D1126" s="84">
        <v>100000</v>
      </c>
      <c r="E1126" s="84">
        <v>100000</v>
      </c>
    </row>
    <row r="1127" spans="1:5" ht="12.75">
      <c r="A1127" s="39" t="s">
        <v>110</v>
      </c>
      <c r="B1127" s="84"/>
      <c r="C1127" s="84"/>
      <c r="D1127" s="84">
        <v>0</v>
      </c>
      <c r="E1127" s="84"/>
    </row>
    <row r="1128" spans="1:5" ht="12.75">
      <c r="A1128" s="41" t="s">
        <v>196</v>
      </c>
      <c r="B1128" s="84">
        <v>0</v>
      </c>
      <c r="C1128" s="84">
        <v>5000</v>
      </c>
      <c r="D1128" s="84">
        <v>0</v>
      </c>
      <c r="E1128" s="84">
        <v>0</v>
      </c>
    </row>
    <row r="1129" spans="1:5" ht="12.75">
      <c r="A1129" s="48" t="s">
        <v>111</v>
      </c>
      <c r="B1129" s="84">
        <v>0</v>
      </c>
      <c r="C1129" s="84">
        <v>0</v>
      </c>
      <c r="D1129" s="84">
        <v>0</v>
      </c>
      <c r="E1129" s="84">
        <v>0</v>
      </c>
    </row>
    <row r="1130" spans="1:5" ht="12.75">
      <c r="A1130" s="45" t="s">
        <v>296</v>
      </c>
      <c r="B1130" s="85">
        <f>SUM(B1103:B1129)</f>
        <v>378562</v>
      </c>
      <c r="C1130" s="85">
        <f>SUM(C1103:C1129)</f>
        <v>888000</v>
      </c>
      <c r="D1130" s="85">
        <f>SUM(D1103:D1129)</f>
        <v>800000</v>
      </c>
      <c r="E1130" s="85">
        <f>SUM(E1103:E1129)</f>
        <v>860000</v>
      </c>
    </row>
    <row r="1131" spans="1:5" ht="12.75">
      <c r="A1131" s="26"/>
      <c r="B1131" s="27"/>
      <c r="C1131" s="27"/>
      <c r="D1131" s="27"/>
      <c r="E1131" s="28"/>
    </row>
    <row r="1135" spans="1:5" ht="14.25">
      <c r="A1135" s="163" t="s">
        <v>319</v>
      </c>
      <c r="B1135" s="164"/>
      <c r="C1135" s="164"/>
      <c r="D1135" s="164"/>
      <c r="E1135" s="165"/>
    </row>
    <row r="1136" spans="1:5" ht="14.25">
      <c r="A1136" s="157" t="s">
        <v>314</v>
      </c>
      <c r="B1136" s="158"/>
      <c r="C1136" s="158"/>
      <c r="D1136" s="158"/>
      <c r="E1136" s="159"/>
    </row>
    <row r="1137" spans="1:5" ht="14.25">
      <c r="A1137" s="157" t="s">
        <v>224</v>
      </c>
      <c r="B1137" s="158"/>
      <c r="C1137" s="158"/>
      <c r="D1137" s="158"/>
      <c r="E1137" s="159"/>
    </row>
    <row r="1138" spans="1:5" ht="14.25">
      <c r="A1138" s="166" t="s">
        <v>516</v>
      </c>
      <c r="B1138" s="167"/>
      <c r="C1138" s="167"/>
      <c r="D1138" s="167"/>
      <c r="E1138" s="168"/>
    </row>
    <row r="1139" spans="1:5" ht="42.75">
      <c r="A1139" s="38" t="s">
        <v>146</v>
      </c>
      <c r="B1139" s="38" t="s">
        <v>475</v>
      </c>
      <c r="C1139" s="38" t="s">
        <v>452</v>
      </c>
      <c r="D1139" s="38" t="s">
        <v>476</v>
      </c>
      <c r="E1139" s="38" t="s">
        <v>477</v>
      </c>
    </row>
    <row r="1140" spans="1:5" ht="12.75">
      <c r="A1140" s="39" t="s">
        <v>113</v>
      </c>
      <c r="B1140" s="84"/>
      <c r="C1140" s="84"/>
      <c r="D1140" s="84"/>
      <c r="E1140" s="84"/>
    </row>
    <row r="1141" spans="1:5" ht="12.75">
      <c r="A1141" s="39" t="s">
        <v>114</v>
      </c>
      <c r="B1141" s="84"/>
      <c r="C1141" s="84"/>
      <c r="D1141" s="84"/>
      <c r="E1141" s="84"/>
    </row>
    <row r="1142" spans="1:5" ht="12.75">
      <c r="A1142" s="41" t="s">
        <v>197</v>
      </c>
      <c r="B1142" s="84">
        <v>0</v>
      </c>
      <c r="C1142" s="84">
        <v>5000</v>
      </c>
      <c r="D1142" s="84">
        <v>5000</v>
      </c>
      <c r="E1142" s="84">
        <v>5000</v>
      </c>
    </row>
    <row r="1143" spans="1:5" ht="12.75">
      <c r="A1143" s="41" t="s">
        <v>198</v>
      </c>
      <c r="B1143" s="84">
        <v>0</v>
      </c>
      <c r="C1143" s="84">
        <v>0</v>
      </c>
      <c r="D1143" s="84">
        <v>0</v>
      </c>
      <c r="E1143" s="84">
        <v>0</v>
      </c>
    </row>
    <row r="1144" spans="1:5" ht="12.75">
      <c r="A1144" s="41" t="s">
        <v>199</v>
      </c>
      <c r="B1144" s="84">
        <v>0</v>
      </c>
      <c r="C1144" s="84">
        <v>0</v>
      </c>
      <c r="D1144" s="84">
        <v>0</v>
      </c>
      <c r="E1144" s="84">
        <v>0</v>
      </c>
    </row>
    <row r="1145" spans="1:5" ht="12.75">
      <c r="A1145" s="41" t="s">
        <v>200</v>
      </c>
      <c r="B1145" s="84">
        <v>0</v>
      </c>
      <c r="C1145" s="84">
        <v>0</v>
      </c>
      <c r="D1145" s="84">
        <v>0</v>
      </c>
      <c r="E1145" s="84">
        <v>0</v>
      </c>
    </row>
    <row r="1146" spans="1:5" ht="12.75">
      <c r="A1146" s="41" t="s">
        <v>304</v>
      </c>
      <c r="B1146" s="84">
        <v>0</v>
      </c>
      <c r="C1146" s="84">
        <v>0</v>
      </c>
      <c r="D1146" s="84">
        <v>0</v>
      </c>
      <c r="E1146" s="84">
        <v>0</v>
      </c>
    </row>
    <row r="1147" spans="1:5" ht="12.75">
      <c r="A1147" s="41" t="s">
        <v>305</v>
      </c>
      <c r="B1147" s="84">
        <v>0</v>
      </c>
      <c r="C1147" s="84">
        <v>0</v>
      </c>
      <c r="D1147" s="84">
        <v>0</v>
      </c>
      <c r="E1147" s="84">
        <v>0</v>
      </c>
    </row>
    <row r="1148" spans="1:5" ht="12.75">
      <c r="A1148" s="41" t="s">
        <v>306</v>
      </c>
      <c r="B1148" s="84">
        <v>0</v>
      </c>
      <c r="C1148" s="84">
        <v>0</v>
      </c>
      <c r="D1148" s="84">
        <v>0</v>
      </c>
      <c r="E1148" s="84">
        <v>0</v>
      </c>
    </row>
    <row r="1149" spans="1:5" ht="12.75">
      <c r="A1149" s="41" t="s">
        <v>307</v>
      </c>
      <c r="B1149" s="84">
        <v>0</v>
      </c>
      <c r="C1149" s="84">
        <v>0</v>
      </c>
      <c r="D1149" s="84">
        <v>0</v>
      </c>
      <c r="E1149" s="84">
        <v>0</v>
      </c>
    </row>
    <row r="1150" spans="1:5" ht="12.75">
      <c r="A1150" s="41" t="s">
        <v>308</v>
      </c>
      <c r="B1150" s="84">
        <v>0</v>
      </c>
      <c r="C1150" s="84">
        <v>0</v>
      </c>
      <c r="D1150" s="84">
        <v>0</v>
      </c>
      <c r="E1150" s="84">
        <v>0</v>
      </c>
    </row>
    <row r="1151" spans="1:5" ht="12.75">
      <c r="A1151" s="39" t="s">
        <v>309</v>
      </c>
      <c r="B1151" s="84"/>
      <c r="C1151" s="84"/>
      <c r="D1151" s="84"/>
      <c r="E1151" s="84"/>
    </row>
    <row r="1152" spans="1:5" ht="12.75">
      <c r="A1152" s="41" t="s">
        <v>310</v>
      </c>
      <c r="B1152" s="84">
        <v>0</v>
      </c>
      <c r="C1152" s="84">
        <v>0</v>
      </c>
      <c r="D1152" s="84">
        <v>0</v>
      </c>
      <c r="E1152" s="84">
        <v>0</v>
      </c>
    </row>
    <row r="1153" spans="1:5" ht="12.75">
      <c r="A1153" s="45" t="s">
        <v>312</v>
      </c>
      <c r="B1153" s="85">
        <f>B1142+B1143+B1144+B1145+B1146+B1147+B1148+B1149+B1150+B1152</f>
        <v>0</v>
      </c>
      <c r="C1153" s="85">
        <f>C1142+C1143+C1144+C1145+C1146+C1147+C1148+C1149+C1150+C1152</f>
        <v>5000</v>
      </c>
      <c r="D1153" s="85">
        <f>D1142+D1143+D1144+D1145+D1146+D1147+D1148+D1149+D1150+D1152</f>
        <v>5000</v>
      </c>
      <c r="E1153" s="85">
        <f>E1142+E1143+E1144+E1145+E1146+E1147+E1148+E1149+E1150+E1152</f>
        <v>5000</v>
      </c>
    </row>
    <row r="1154" spans="1:5" ht="12.75">
      <c r="A1154" s="39" t="s">
        <v>297</v>
      </c>
      <c r="B1154" s="84"/>
      <c r="C1154" s="84"/>
      <c r="D1154" s="84"/>
      <c r="E1154" s="84"/>
    </row>
    <row r="1155" spans="1:5" ht="12.75">
      <c r="A1155" s="41" t="s">
        <v>225</v>
      </c>
      <c r="B1155" s="84">
        <v>0</v>
      </c>
      <c r="C1155" s="84">
        <v>0</v>
      </c>
      <c r="D1155" s="84">
        <v>0</v>
      </c>
      <c r="E1155" s="84">
        <v>0</v>
      </c>
    </row>
    <row r="1156" spans="1:5" ht="12.75">
      <c r="A1156" s="41" t="s">
        <v>119</v>
      </c>
      <c r="B1156" s="84">
        <v>0</v>
      </c>
      <c r="C1156" s="84">
        <v>0</v>
      </c>
      <c r="D1156" s="84">
        <v>0</v>
      </c>
      <c r="E1156" s="84">
        <v>0</v>
      </c>
    </row>
    <row r="1157" spans="1:5" ht="12.75">
      <c r="A1157" s="41" t="s">
        <v>120</v>
      </c>
      <c r="B1157" s="84">
        <v>0</v>
      </c>
      <c r="C1157" s="84">
        <v>0</v>
      </c>
      <c r="D1157" s="84">
        <v>0</v>
      </c>
      <c r="E1157" s="84">
        <v>0</v>
      </c>
    </row>
    <row r="1158" spans="1:5" ht="12.75">
      <c r="A1158" s="41" t="s">
        <v>98</v>
      </c>
      <c r="B1158" s="84">
        <v>0</v>
      </c>
      <c r="C1158" s="84">
        <v>0</v>
      </c>
      <c r="D1158" s="84">
        <v>0</v>
      </c>
      <c r="E1158" s="84">
        <v>0</v>
      </c>
    </row>
    <row r="1159" spans="1:5" ht="12.75">
      <c r="A1159" s="41" t="s">
        <v>122</v>
      </c>
      <c r="B1159" s="84">
        <v>0</v>
      </c>
      <c r="C1159" s="84">
        <v>0</v>
      </c>
      <c r="D1159" s="84">
        <v>0</v>
      </c>
      <c r="E1159" s="84">
        <v>0</v>
      </c>
    </row>
    <row r="1160" spans="1:5" ht="12.75">
      <c r="A1160" s="41" t="s">
        <v>363</v>
      </c>
      <c r="B1160" s="84">
        <v>0</v>
      </c>
      <c r="C1160" s="84">
        <v>0</v>
      </c>
      <c r="D1160" s="84">
        <v>0</v>
      </c>
      <c r="E1160" s="84">
        <v>0</v>
      </c>
    </row>
    <row r="1161" spans="1:5" ht="12.75">
      <c r="A1161" s="49" t="s">
        <v>360</v>
      </c>
      <c r="B1161" s="84">
        <v>0</v>
      </c>
      <c r="C1161" s="84">
        <v>0</v>
      </c>
      <c r="D1161" s="84">
        <v>0</v>
      </c>
      <c r="E1161" s="84">
        <v>0</v>
      </c>
    </row>
    <row r="1162" spans="1:5" ht="12.75">
      <c r="A1162" s="49" t="s">
        <v>315</v>
      </c>
      <c r="B1162" s="84">
        <v>74822</v>
      </c>
      <c r="C1162" s="84">
        <v>0</v>
      </c>
      <c r="D1162" s="84">
        <v>0</v>
      </c>
      <c r="E1162" s="84">
        <v>0</v>
      </c>
    </row>
    <row r="1163" spans="1:5" ht="12.75">
      <c r="A1163" s="45" t="s">
        <v>126</v>
      </c>
      <c r="B1163" s="85">
        <f>B1155+B1156+B1157+B1158+B1159+B1160+B1161+B1162</f>
        <v>74822</v>
      </c>
      <c r="C1163" s="85">
        <f>C1155+C1156+C1157+C1158+C1159+C1160+C1161+C1162</f>
        <v>0</v>
      </c>
      <c r="D1163" s="85">
        <f>D1155+D1156+D1157+D1158+D1159+D1160+D1161+D1162</f>
        <v>0</v>
      </c>
      <c r="E1163" s="85">
        <f>E1155+E1156+E1157+E1158+E1159+E1160+E1161+E1162</f>
        <v>0</v>
      </c>
    </row>
    <row r="1164" spans="1:5" ht="12.75">
      <c r="A1164" s="45" t="s">
        <v>313</v>
      </c>
      <c r="B1164" s="85">
        <f>B1130+B1153+B1163</f>
        <v>453384</v>
      </c>
      <c r="C1164" s="85">
        <f>C1130+C1153+C1163</f>
        <v>893000</v>
      </c>
      <c r="D1164" s="85">
        <f>D1130+D1153+D1163</f>
        <v>805000</v>
      </c>
      <c r="E1164" s="85">
        <f>E1130+E1153+E1163</f>
        <v>865000</v>
      </c>
    </row>
    <row r="1165" spans="1:5" ht="12.75">
      <c r="A1165" s="45" t="s">
        <v>226</v>
      </c>
      <c r="B1165" s="85">
        <f>B1100+B1130+B1153+B1163</f>
        <v>3392483</v>
      </c>
      <c r="C1165" s="85">
        <f>C1100+C1130+C1153+C1163</f>
        <v>5433000</v>
      </c>
      <c r="D1165" s="85">
        <f>D1100+D1130+D1153+D1163</f>
        <v>4620000</v>
      </c>
      <c r="E1165" s="85">
        <f>E1100+E1130+E1153+E1163</f>
        <v>5601000</v>
      </c>
    </row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spans="1:5" ht="12" customHeight="1">
      <c r="A1188" s="176" t="s">
        <v>319</v>
      </c>
      <c r="B1188" s="177"/>
      <c r="C1188" s="177"/>
      <c r="D1188" s="177"/>
      <c r="E1188" s="178"/>
    </row>
    <row r="1189" spans="1:5" ht="12" customHeight="1">
      <c r="A1189" s="179" t="s">
        <v>314</v>
      </c>
      <c r="B1189" s="180"/>
      <c r="C1189" s="180"/>
      <c r="D1189" s="180"/>
      <c r="E1189" s="181"/>
    </row>
    <row r="1190" spans="1:5" ht="12" customHeight="1">
      <c r="A1190" s="179" t="s">
        <v>227</v>
      </c>
      <c r="B1190" s="180"/>
      <c r="C1190" s="180"/>
      <c r="D1190" s="180"/>
      <c r="E1190" s="181"/>
    </row>
    <row r="1191" spans="1:5" ht="14.25">
      <c r="A1191" s="191" t="s">
        <v>516</v>
      </c>
      <c r="B1191" s="192"/>
      <c r="C1191" s="192"/>
      <c r="D1191" s="192"/>
      <c r="E1191" s="193"/>
    </row>
    <row r="1192" spans="1:5" ht="42.75">
      <c r="A1192" s="38" t="s">
        <v>146</v>
      </c>
      <c r="B1192" s="38" t="s">
        <v>475</v>
      </c>
      <c r="C1192" s="38" t="s">
        <v>452</v>
      </c>
      <c r="D1192" s="38" t="s">
        <v>476</v>
      </c>
      <c r="E1192" s="38" t="s">
        <v>477</v>
      </c>
    </row>
    <row r="1193" spans="1:5" ht="12" customHeight="1">
      <c r="A1193" s="47" t="s">
        <v>147</v>
      </c>
      <c r="B1193" s="49"/>
      <c r="C1193" s="49"/>
      <c r="D1193" s="49"/>
      <c r="E1193" s="49"/>
    </row>
    <row r="1194" spans="1:5" ht="12" customHeight="1">
      <c r="A1194" s="47" t="s">
        <v>148</v>
      </c>
      <c r="B1194" s="49"/>
      <c r="C1194" s="49"/>
      <c r="D1194" s="49"/>
      <c r="E1194" s="49"/>
    </row>
    <row r="1195" spans="1:5" ht="12" customHeight="1">
      <c r="A1195" s="49" t="s">
        <v>149</v>
      </c>
      <c r="B1195" s="96">
        <v>0</v>
      </c>
      <c r="C1195" s="96">
        <v>600000</v>
      </c>
      <c r="D1195" s="96">
        <v>200000</v>
      </c>
      <c r="E1195" s="96">
        <v>250000</v>
      </c>
    </row>
    <row r="1196" spans="1:5" ht="12" customHeight="1">
      <c r="A1196" s="49" t="s">
        <v>181</v>
      </c>
      <c r="B1196" s="96">
        <v>0</v>
      </c>
      <c r="C1196" s="96">
        <v>400000</v>
      </c>
      <c r="D1196" s="96">
        <v>200000</v>
      </c>
      <c r="E1196" s="96">
        <v>225000</v>
      </c>
    </row>
    <row r="1197" spans="1:5" ht="12" customHeight="1">
      <c r="A1197" s="49" t="s">
        <v>182</v>
      </c>
      <c r="B1197" s="96">
        <v>0</v>
      </c>
      <c r="C1197" s="96">
        <v>200000</v>
      </c>
      <c r="D1197" s="96">
        <v>20000</v>
      </c>
      <c r="E1197" s="96">
        <v>25000</v>
      </c>
    </row>
    <row r="1198" spans="1:5" ht="12" customHeight="1">
      <c r="A1198" s="51" t="s">
        <v>183</v>
      </c>
      <c r="B1198" s="104">
        <f>B1195+B1196+B1197</f>
        <v>0</v>
      </c>
      <c r="C1198" s="104">
        <f>C1195+C1196+C1197</f>
        <v>1200000</v>
      </c>
      <c r="D1198" s="104">
        <f>D1195+D1196+D1197</f>
        <v>420000</v>
      </c>
      <c r="E1198" s="104">
        <f>E1195+E1196+E1197</f>
        <v>500000</v>
      </c>
    </row>
    <row r="1199" spans="1:5" ht="12" customHeight="1">
      <c r="A1199" s="47" t="s">
        <v>184</v>
      </c>
      <c r="B1199" s="96"/>
      <c r="C1199" s="96"/>
      <c r="D1199" s="96"/>
      <c r="E1199" s="96"/>
    </row>
    <row r="1200" spans="1:5" ht="12" customHeight="1">
      <c r="A1200" s="49" t="s">
        <v>152</v>
      </c>
      <c r="B1200" s="96">
        <v>0</v>
      </c>
      <c r="C1200" s="96">
        <v>0</v>
      </c>
      <c r="D1200" s="96">
        <v>0</v>
      </c>
      <c r="E1200" s="96">
        <v>0</v>
      </c>
    </row>
    <row r="1201" spans="1:5" ht="12" customHeight="1">
      <c r="A1201" s="49" t="s">
        <v>153</v>
      </c>
      <c r="B1201" s="96">
        <v>2411586</v>
      </c>
      <c r="C1201" s="96">
        <v>2800000</v>
      </c>
      <c r="D1201" s="96">
        <v>4100000</v>
      </c>
      <c r="E1201" s="96">
        <v>4200000</v>
      </c>
    </row>
    <row r="1202" spans="1:5" ht="12" customHeight="1">
      <c r="A1202" s="49" t="s">
        <v>154</v>
      </c>
      <c r="B1202" s="96">
        <v>1474809</v>
      </c>
      <c r="C1202" s="96">
        <v>1260000</v>
      </c>
      <c r="D1202" s="96">
        <v>850000</v>
      </c>
      <c r="E1202" s="96">
        <v>900000</v>
      </c>
    </row>
    <row r="1203" spans="1:5" ht="12" customHeight="1">
      <c r="A1203" s="49" t="s">
        <v>155</v>
      </c>
      <c r="B1203" s="96">
        <v>284145</v>
      </c>
      <c r="C1203" s="96">
        <v>400000</v>
      </c>
      <c r="D1203" s="96">
        <v>550000</v>
      </c>
      <c r="E1203" s="96">
        <v>600000</v>
      </c>
    </row>
    <row r="1204" spans="1:5" ht="12" customHeight="1">
      <c r="A1204" s="49" t="s">
        <v>185</v>
      </c>
      <c r="B1204" s="96">
        <v>319614</v>
      </c>
      <c r="C1204" s="96">
        <v>300000</v>
      </c>
      <c r="D1204" s="96">
        <v>24847</v>
      </c>
      <c r="E1204" s="96">
        <v>0</v>
      </c>
    </row>
    <row r="1205" spans="1:5" ht="12" customHeight="1">
      <c r="A1205" s="51" t="s">
        <v>105</v>
      </c>
      <c r="B1205" s="104">
        <f>B1200+B1201+B1202+B1203+B1204</f>
        <v>4490154</v>
      </c>
      <c r="C1205" s="104">
        <f>C1200+C1201+C1202+C1203+C1204</f>
        <v>4760000</v>
      </c>
      <c r="D1205" s="104">
        <f>D1200+D1201+D1202+D1203+D1204</f>
        <v>5524847</v>
      </c>
      <c r="E1205" s="104">
        <f>E1200+E1201+E1202+E1203+E1204</f>
        <v>5700000</v>
      </c>
    </row>
    <row r="1206" spans="1:5" ht="12" customHeight="1">
      <c r="A1206" s="49" t="s">
        <v>157</v>
      </c>
      <c r="B1206" s="96">
        <v>0</v>
      </c>
      <c r="C1206" s="96">
        <v>200000</v>
      </c>
      <c r="D1206" s="96">
        <v>85000</v>
      </c>
      <c r="E1206" s="96">
        <v>100000</v>
      </c>
    </row>
    <row r="1207" spans="1:5" ht="12" customHeight="1">
      <c r="A1207" s="49" t="s">
        <v>158</v>
      </c>
      <c r="B1207" s="96">
        <v>55911</v>
      </c>
      <c r="C1207" s="96">
        <v>100000</v>
      </c>
      <c r="D1207" s="96">
        <v>90000</v>
      </c>
      <c r="E1207" s="96">
        <v>100000</v>
      </c>
    </row>
    <row r="1208" spans="1:5" ht="12" customHeight="1">
      <c r="A1208" s="49" t="s">
        <v>159</v>
      </c>
      <c r="B1208" s="96">
        <v>0</v>
      </c>
      <c r="C1208" s="96">
        <v>50000</v>
      </c>
      <c r="D1208" s="96">
        <v>3000</v>
      </c>
      <c r="E1208" s="96">
        <v>25000</v>
      </c>
    </row>
    <row r="1209" spans="1:5" ht="12" customHeight="1">
      <c r="A1209" s="51" t="s">
        <v>106</v>
      </c>
      <c r="B1209" s="104">
        <f>B1198+B1205+B1206+B1207+B1208</f>
        <v>4546065</v>
      </c>
      <c r="C1209" s="104">
        <f>C1198+C1205+C1206+C1207+C1208</f>
        <v>6310000</v>
      </c>
      <c r="D1209" s="104">
        <f>D1198+D1205+D1206+D1207+D1208</f>
        <v>6122847</v>
      </c>
      <c r="E1209" s="104">
        <f>E1198+E1205+E1206+E1207+E1208</f>
        <v>6425000</v>
      </c>
    </row>
    <row r="1210" spans="1:5" ht="12" customHeight="1">
      <c r="A1210" s="47" t="s">
        <v>160</v>
      </c>
      <c r="B1210" s="96"/>
      <c r="C1210" s="96"/>
      <c r="D1210" s="96"/>
      <c r="E1210" s="96"/>
    </row>
    <row r="1211" spans="1:5" ht="12" customHeight="1">
      <c r="A1211" s="47" t="s">
        <v>161</v>
      </c>
      <c r="B1211" s="96"/>
      <c r="C1211" s="96"/>
      <c r="D1211" s="96"/>
      <c r="E1211" s="96"/>
    </row>
    <row r="1212" spans="1:5" ht="12" customHeight="1">
      <c r="A1212" s="49" t="s">
        <v>186</v>
      </c>
      <c r="B1212" s="96">
        <v>645805</v>
      </c>
      <c r="C1212" s="96">
        <v>650000</v>
      </c>
      <c r="D1212" s="96">
        <v>625000</v>
      </c>
      <c r="E1212" s="96">
        <v>650000</v>
      </c>
    </row>
    <row r="1213" spans="1:5" ht="12" customHeight="1">
      <c r="A1213" s="47" t="s">
        <v>164</v>
      </c>
      <c r="B1213" s="96"/>
      <c r="C1213" s="96"/>
      <c r="D1213" s="96"/>
      <c r="E1213" s="96"/>
    </row>
    <row r="1214" spans="1:5" ht="12" customHeight="1">
      <c r="A1214" s="49" t="s">
        <v>165</v>
      </c>
      <c r="B1214" s="96">
        <v>199911</v>
      </c>
      <c r="C1214" s="96">
        <v>250000</v>
      </c>
      <c r="D1214" s="96">
        <v>180000</v>
      </c>
      <c r="E1214" s="96">
        <v>200000</v>
      </c>
    </row>
    <row r="1215" spans="1:5" ht="12" customHeight="1">
      <c r="A1215" s="49" t="s">
        <v>166</v>
      </c>
      <c r="B1215" s="96">
        <v>9000</v>
      </c>
      <c r="C1215" s="96">
        <v>15000</v>
      </c>
      <c r="D1215" s="96">
        <v>14000</v>
      </c>
      <c r="E1215" s="96">
        <v>15000</v>
      </c>
    </row>
    <row r="1216" spans="1:5" ht="12" customHeight="1">
      <c r="A1216" s="49" t="s">
        <v>168</v>
      </c>
      <c r="B1216" s="96">
        <v>7000</v>
      </c>
      <c r="C1216" s="96">
        <v>15000</v>
      </c>
      <c r="D1216" s="96">
        <v>13000</v>
      </c>
      <c r="E1216" s="96">
        <v>15000</v>
      </c>
    </row>
    <row r="1217" spans="1:5" ht="12" customHeight="1">
      <c r="A1217" s="49" t="s">
        <v>169</v>
      </c>
      <c r="B1217" s="96">
        <v>18907</v>
      </c>
      <c r="C1217" s="96">
        <v>20000</v>
      </c>
      <c r="D1217" s="96">
        <v>12000</v>
      </c>
      <c r="E1217" s="96">
        <v>15000</v>
      </c>
    </row>
    <row r="1218" spans="1:5" ht="12" customHeight="1">
      <c r="A1218" s="49" t="s">
        <v>170</v>
      </c>
      <c r="B1218" s="96">
        <v>0</v>
      </c>
      <c r="C1218" s="96">
        <v>0</v>
      </c>
      <c r="D1218" s="96">
        <v>0</v>
      </c>
      <c r="E1218" s="96">
        <v>0</v>
      </c>
    </row>
    <row r="1219" spans="1:5" ht="12" customHeight="1">
      <c r="A1219" s="49" t="s">
        <v>171</v>
      </c>
      <c r="B1219" s="96">
        <v>0</v>
      </c>
      <c r="C1219" s="96">
        <v>0</v>
      </c>
      <c r="D1219" s="96">
        <v>0</v>
      </c>
      <c r="E1219" s="96">
        <v>0</v>
      </c>
    </row>
    <row r="1220" spans="1:5" ht="12" customHeight="1">
      <c r="A1220" s="49" t="s">
        <v>172</v>
      </c>
      <c r="B1220" s="96">
        <v>0</v>
      </c>
      <c r="C1220" s="96">
        <v>0</v>
      </c>
      <c r="D1220" s="96">
        <v>0</v>
      </c>
      <c r="E1220" s="96">
        <v>0</v>
      </c>
    </row>
    <row r="1221" spans="1:5" ht="12" customHeight="1">
      <c r="A1221" s="47" t="s">
        <v>173</v>
      </c>
      <c r="B1221" s="96"/>
      <c r="C1221" s="96"/>
      <c r="D1221" s="96"/>
      <c r="E1221" s="96"/>
    </row>
    <row r="1222" spans="1:5" ht="12" customHeight="1">
      <c r="A1222" s="49" t="s">
        <v>174</v>
      </c>
      <c r="B1222" s="96">
        <v>46520</v>
      </c>
      <c r="C1222" s="96">
        <v>60000</v>
      </c>
      <c r="D1222" s="96">
        <v>48000</v>
      </c>
      <c r="E1222" s="96">
        <v>50000</v>
      </c>
    </row>
    <row r="1223" spans="1:5" ht="12" customHeight="1">
      <c r="A1223" s="49" t="s">
        <v>175</v>
      </c>
      <c r="B1223" s="96">
        <v>72899</v>
      </c>
      <c r="C1223" s="96">
        <v>150000</v>
      </c>
      <c r="D1223" s="96">
        <v>130000</v>
      </c>
      <c r="E1223" s="96">
        <v>130000</v>
      </c>
    </row>
    <row r="1224" spans="1:5" ht="12" customHeight="1">
      <c r="A1224" s="49" t="s">
        <v>176</v>
      </c>
      <c r="B1224" s="96">
        <v>17993</v>
      </c>
      <c r="C1224" s="96">
        <v>10000</v>
      </c>
      <c r="D1224" s="96">
        <v>2000</v>
      </c>
      <c r="E1224" s="96">
        <v>3000</v>
      </c>
    </row>
    <row r="1225" spans="1:5" ht="12" customHeight="1">
      <c r="A1225" s="49" t="s">
        <v>177</v>
      </c>
      <c r="B1225" s="96">
        <v>11403</v>
      </c>
      <c r="C1225" s="96">
        <v>10000</v>
      </c>
      <c r="D1225" s="96">
        <v>10000</v>
      </c>
      <c r="E1225" s="96">
        <v>10000</v>
      </c>
    </row>
    <row r="1226" spans="1:5" ht="12" customHeight="1">
      <c r="A1226" s="47" t="s">
        <v>107</v>
      </c>
      <c r="B1226" s="96"/>
      <c r="C1226" s="96"/>
      <c r="D1226" s="96"/>
      <c r="E1226" s="96"/>
    </row>
    <row r="1227" spans="1:5" ht="12" customHeight="1">
      <c r="A1227" s="49" t="s">
        <v>228</v>
      </c>
      <c r="B1227" s="96">
        <v>46629</v>
      </c>
      <c r="C1227" s="96">
        <v>75000</v>
      </c>
      <c r="D1227" s="96">
        <v>15000</v>
      </c>
      <c r="E1227" s="96">
        <v>25000</v>
      </c>
    </row>
    <row r="1228" spans="1:5" ht="12" customHeight="1">
      <c r="A1228" s="49" t="s">
        <v>20</v>
      </c>
      <c r="B1228" s="96">
        <v>0</v>
      </c>
      <c r="C1228" s="96">
        <v>0</v>
      </c>
      <c r="D1228" s="96">
        <v>0</v>
      </c>
      <c r="E1228" s="96">
        <v>0</v>
      </c>
    </row>
    <row r="1229" spans="1:5" ht="12" customHeight="1">
      <c r="A1229" s="47" t="s">
        <v>194</v>
      </c>
      <c r="B1229" s="96"/>
      <c r="C1229" s="96"/>
      <c r="D1229" s="96"/>
      <c r="E1229" s="96"/>
    </row>
    <row r="1230" spans="1:5" ht="12" customHeight="1">
      <c r="A1230" s="49" t="s">
        <v>195</v>
      </c>
      <c r="B1230" s="96">
        <v>111461</v>
      </c>
      <c r="C1230" s="96">
        <v>150000</v>
      </c>
      <c r="D1230" s="96">
        <v>85000</v>
      </c>
      <c r="E1230" s="96">
        <v>90000</v>
      </c>
    </row>
    <row r="1231" spans="1:5" ht="12" customHeight="1">
      <c r="A1231" s="49" t="s">
        <v>316</v>
      </c>
      <c r="B1231" s="96">
        <v>0</v>
      </c>
      <c r="C1231" s="96">
        <v>0</v>
      </c>
      <c r="D1231" s="96">
        <v>0</v>
      </c>
      <c r="E1231" s="96">
        <v>0</v>
      </c>
    </row>
    <row r="1232" spans="1:5" ht="12" customHeight="1">
      <c r="A1232" s="49" t="s">
        <v>317</v>
      </c>
      <c r="B1232" s="96">
        <v>0</v>
      </c>
      <c r="C1232" s="96">
        <v>0</v>
      </c>
      <c r="D1232" s="96">
        <v>0</v>
      </c>
      <c r="E1232" s="96">
        <v>0</v>
      </c>
    </row>
    <row r="1233" spans="1:5" ht="12" customHeight="1">
      <c r="A1233" s="51" t="s">
        <v>112</v>
      </c>
      <c r="B1233" s="104">
        <f>SUM(B1212:B1232)</f>
        <v>1187528</v>
      </c>
      <c r="C1233" s="104">
        <f>SUM(C1212:C1232)</f>
        <v>1405000</v>
      </c>
      <c r="D1233" s="104">
        <f>SUM(D1212:D1232)</f>
        <v>1134000</v>
      </c>
      <c r="E1233" s="104">
        <f>SUM(E1212:E1232)</f>
        <v>1203000</v>
      </c>
    </row>
    <row r="1234" spans="1:5" ht="12" customHeight="1">
      <c r="A1234" s="47" t="s">
        <v>117</v>
      </c>
      <c r="B1234" s="96"/>
      <c r="C1234" s="96"/>
      <c r="D1234" s="96"/>
      <c r="E1234" s="96"/>
    </row>
    <row r="1235" spans="1:5" ht="12" customHeight="1">
      <c r="A1235" s="49" t="s">
        <v>120</v>
      </c>
      <c r="B1235" s="96">
        <v>0</v>
      </c>
      <c r="C1235" s="96">
        <v>0</v>
      </c>
      <c r="D1235" s="96">
        <v>0</v>
      </c>
      <c r="E1235" s="96">
        <v>0</v>
      </c>
    </row>
    <row r="1236" spans="1:5" ht="12" customHeight="1">
      <c r="A1236" s="49" t="s">
        <v>19</v>
      </c>
      <c r="B1236" s="96">
        <v>0</v>
      </c>
      <c r="C1236" s="96">
        <v>0</v>
      </c>
      <c r="D1236" s="96">
        <v>0</v>
      </c>
      <c r="E1236" s="96">
        <v>0</v>
      </c>
    </row>
    <row r="1237" spans="1:5" ht="12" customHeight="1">
      <c r="A1237" s="49" t="s">
        <v>229</v>
      </c>
      <c r="B1237" s="96">
        <v>0</v>
      </c>
      <c r="C1237" s="96">
        <v>0</v>
      </c>
      <c r="D1237" s="96">
        <v>0</v>
      </c>
      <c r="E1237" s="96">
        <v>0</v>
      </c>
    </row>
    <row r="1238" spans="1:5" ht="12" customHeight="1">
      <c r="A1238" s="49" t="s">
        <v>315</v>
      </c>
      <c r="B1238" s="96">
        <v>0</v>
      </c>
      <c r="C1238" s="96">
        <v>0</v>
      </c>
      <c r="D1238" s="96">
        <v>0</v>
      </c>
      <c r="E1238" s="96">
        <v>0</v>
      </c>
    </row>
    <row r="1239" spans="1:5" ht="12" customHeight="1">
      <c r="A1239" s="51" t="s">
        <v>126</v>
      </c>
      <c r="B1239" s="104">
        <f>B1235+B1236+B1237+B1238</f>
        <v>0</v>
      </c>
      <c r="C1239" s="104">
        <v>0</v>
      </c>
      <c r="D1239" s="104">
        <f>D1235+D1236+D1237+D1238</f>
        <v>0</v>
      </c>
      <c r="E1239" s="104">
        <f>E1235+E1236+E1237+E1238</f>
        <v>0</v>
      </c>
    </row>
    <row r="1240" spans="1:5" ht="12" customHeight="1">
      <c r="A1240" s="51" t="s">
        <v>230</v>
      </c>
      <c r="B1240" s="104">
        <f>B1233+B1239</f>
        <v>1187528</v>
      </c>
      <c r="C1240" s="104">
        <f>C1233+C1239</f>
        <v>1405000</v>
      </c>
      <c r="D1240" s="104">
        <f>D1233+D1239</f>
        <v>1134000</v>
      </c>
      <c r="E1240" s="104">
        <f>E1233+E1239</f>
        <v>1203000</v>
      </c>
    </row>
    <row r="1241" spans="1:5" ht="12.75">
      <c r="A1241" s="51" t="s">
        <v>231</v>
      </c>
      <c r="B1241" s="104">
        <f>B1209+B1233+B1239</f>
        <v>5733593</v>
      </c>
      <c r="C1241" s="104">
        <f>C1209+C1233+C1239</f>
        <v>7715000</v>
      </c>
      <c r="D1241" s="104">
        <f>D1209+D1233+D1239</f>
        <v>7256847</v>
      </c>
      <c r="E1241" s="104">
        <f>E1209+E1233+E1239</f>
        <v>7628000</v>
      </c>
    </row>
    <row r="1242" spans="2:5" ht="12.75">
      <c r="B1242" s="103"/>
      <c r="C1242" s="103"/>
      <c r="D1242" s="103"/>
      <c r="E1242" s="103"/>
    </row>
    <row r="1244" spans="1:5" ht="14.25">
      <c r="A1244" s="176" t="s">
        <v>319</v>
      </c>
      <c r="B1244" s="177"/>
      <c r="C1244" s="177"/>
      <c r="D1244" s="177"/>
      <c r="E1244" s="178"/>
    </row>
    <row r="1245" spans="1:5" ht="14.25">
      <c r="A1245" s="179" t="s">
        <v>314</v>
      </c>
      <c r="B1245" s="180"/>
      <c r="C1245" s="180"/>
      <c r="D1245" s="180"/>
      <c r="E1245" s="181"/>
    </row>
    <row r="1246" spans="1:5" ht="14.25">
      <c r="A1246" s="179" t="s">
        <v>232</v>
      </c>
      <c r="B1246" s="180"/>
      <c r="C1246" s="180"/>
      <c r="D1246" s="180"/>
      <c r="E1246" s="181"/>
    </row>
    <row r="1247" spans="1:5" ht="14.25">
      <c r="A1247" s="191" t="s">
        <v>516</v>
      </c>
      <c r="B1247" s="192"/>
      <c r="C1247" s="192"/>
      <c r="D1247" s="192"/>
      <c r="E1247" s="193"/>
    </row>
    <row r="1248" spans="1:5" ht="42.75">
      <c r="A1248" s="38" t="s">
        <v>146</v>
      </c>
      <c r="B1248" s="38" t="s">
        <v>475</v>
      </c>
      <c r="C1248" s="38" t="s">
        <v>452</v>
      </c>
      <c r="D1248" s="38" t="s">
        <v>476</v>
      </c>
      <c r="E1248" s="38" t="s">
        <v>477</v>
      </c>
    </row>
    <row r="1249" spans="1:5" ht="12" customHeight="1">
      <c r="A1249" s="47" t="s">
        <v>147</v>
      </c>
      <c r="B1249" s="49"/>
      <c r="C1249" s="49"/>
      <c r="D1249" s="49"/>
      <c r="E1249" s="49"/>
    </row>
    <row r="1250" spans="1:5" ht="12" customHeight="1">
      <c r="A1250" s="47" t="s">
        <v>148</v>
      </c>
      <c r="B1250" s="49"/>
      <c r="C1250" s="49"/>
      <c r="D1250" s="49"/>
      <c r="E1250" s="49"/>
    </row>
    <row r="1251" spans="1:5" ht="12" customHeight="1">
      <c r="A1251" s="49" t="s">
        <v>149</v>
      </c>
      <c r="B1251" s="96">
        <v>1391572</v>
      </c>
      <c r="C1251" s="96">
        <v>1600000</v>
      </c>
      <c r="D1251" s="96">
        <v>1750000</v>
      </c>
      <c r="E1251" s="96">
        <v>1900000</v>
      </c>
    </row>
    <row r="1252" spans="1:5" ht="12" customHeight="1">
      <c r="A1252" s="49" t="s">
        <v>181</v>
      </c>
      <c r="B1252" s="96">
        <v>1484806</v>
      </c>
      <c r="C1252" s="96">
        <v>1300000</v>
      </c>
      <c r="D1252" s="96">
        <v>1737788</v>
      </c>
      <c r="E1252" s="96">
        <v>1850000</v>
      </c>
    </row>
    <row r="1253" spans="1:5" ht="12" customHeight="1">
      <c r="A1253" s="49" t="s">
        <v>182</v>
      </c>
      <c r="B1253" s="96">
        <v>280814</v>
      </c>
      <c r="C1253" s="96">
        <v>400000</v>
      </c>
      <c r="D1253" s="96">
        <v>350000</v>
      </c>
      <c r="E1253" s="96">
        <v>380000</v>
      </c>
    </row>
    <row r="1254" spans="1:5" ht="12" customHeight="1">
      <c r="A1254" s="51" t="s">
        <v>183</v>
      </c>
      <c r="B1254" s="104">
        <f>B1251+B1252+B1253</f>
        <v>3157192</v>
      </c>
      <c r="C1254" s="104">
        <f>C1251+C1252+C1253</f>
        <v>3300000</v>
      </c>
      <c r="D1254" s="104">
        <f>D1251+D1252+D1253</f>
        <v>3837788</v>
      </c>
      <c r="E1254" s="104">
        <f>E1251+E1252+E1253</f>
        <v>4130000</v>
      </c>
    </row>
    <row r="1255" spans="1:5" ht="12" customHeight="1">
      <c r="A1255" s="49"/>
      <c r="B1255" s="96"/>
      <c r="C1255" s="96"/>
      <c r="D1255" s="96"/>
      <c r="E1255" s="96"/>
    </row>
    <row r="1256" spans="1:5" ht="12" customHeight="1">
      <c r="A1256" s="47" t="s">
        <v>184</v>
      </c>
      <c r="B1256" s="96"/>
      <c r="C1256" s="96"/>
      <c r="D1256" s="96"/>
      <c r="E1256" s="96"/>
    </row>
    <row r="1257" spans="1:5" ht="12" customHeight="1">
      <c r="A1257" s="49" t="s">
        <v>152</v>
      </c>
      <c r="B1257" s="96">
        <v>0</v>
      </c>
      <c r="C1257" s="96">
        <v>0</v>
      </c>
      <c r="D1257" s="96">
        <v>0</v>
      </c>
      <c r="E1257" s="96">
        <v>0</v>
      </c>
    </row>
    <row r="1258" spans="1:5" ht="12" customHeight="1">
      <c r="A1258" s="49" t="s">
        <v>153</v>
      </c>
      <c r="B1258" s="96">
        <v>1514825</v>
      </c>
      <c r="C1258" s="96">
        <v>1600000</v>
      </c>
      <c r="D1258" s="96">
        <v>3100000</v>
      </c>
      <c r="E1258" s="96">
        <v>3500000</v>
      </c>
    </row>
    <row r="1259" spans="1:5" ht="12" customHeight="1">
      <c r="A1259" s="49" t="s">
        <v>154</v>
      </c>
      <c r="B1259" s="96">
        <v>1158350</v>
      </c>
      <c r="C1259" s="96">
        <v>950000</v>
      </c>
      <c r="D1259" s="96">
        <v>350000</v>
      </c>
      <c r="E1259" s="96">
        <v>450000</v>
      </c>
    </row>
    <row r="1260" spans="1:5" ht="12" customHeight="1">
      <c r="A1260" s="49" t="s">
        <v>155</v>
      </c>
      <c r="B1260" s="96">
        <v>323529</v>
      </c>
      <c r="C1260" s="96">
        <v>350000</v>
      </c>
      <c r="D1260" s="96">
        <v>650000</v>
      </c>
      <c r="E1260" s="96">
        <v>700000</v>
      </c>
    </row>
    <row r="1261" spans="1:5" ht="12" customHeight="1">
      <c r="A1261" s="49" t="s">
        <v>185</v>
      </c>
      <c r="B1261" s="96">
        <v>331104</v>
      </c>
      <c r="C1261" s="96">
        <v>300000</v>
      </c>
      <c r="D1261" s="96">
        <v>30000</v>
      </c>
      <c r="E1261" s="96">
        <v>50000</v>
      </c>
    </row>
    <row r="1262" spans="1:5" ht="12" customHeight="1">
      <c r="A1262" s="51" t="s">
        <v>105</v>
      </c>
      <c r="B1262" s="104">
        <f>B1257+B1258+B1259+B1260+B1261</f>
        <v>3327808</v>
      </c>
      <c r="C1262" s="104">
        <f>C1257+C1258+C1259+C1260+C1261</f>
        <v>3200000</v>
      </c>
      <c r="D1262" s="104">
        <f>D1257+D1258+D1259+D1260+D1261</f>
        <v>4130000</v>
      </c>
      <c r="E1262" s="104">
        <f>E1257+E1258+E1259+E1260+E1261</f>
        <v>4700000</v>
      </c>
    </row>
    <row r="1263" spans="1:5" ht="12" customHeight="1">
      <c r="A1263" s="49" t="s">
        <v>157</v>
      </c>
      <c r="B1263" s="96">
        <v>146518</v>
      </c>
      <c r="C1263" s="96">
        <v>300000</v>
      </c>
      <c r="D1263" s="96">
        <v>325000</v>
      </c>
      <c r="E1263" s="96">
        <v>400000</v>
      </c>
    </row>
    <row r="1264" spans="1:5" ht="12" customHeight="1">
      <c r="A1264" s="49" t="s">
        <v>158</v>
      </c>
      <c r="B1264" s="96">
        <v>89713</v>
      </c>
      <c r="C1264" s="96">
        <v>100000</v>
      </c>
      <c r="D1264" s="96">
        <v>80000</v>
      </c>
      <c r="E1264" s="96">
        <v>100000</v>
      </c>
    </row>
    <row r="1265" spans="1:5" ht="12" customHeight="1">
      <c r="A1265" s="49" t="s">
        <v>159</v>
      </c>
      <c r="B1265" s="96">
        <v>0</v>
      </c>
      <c r="C1265" s="96">
        <v>100000</v>
      </c>
      <c r="D1265" s="96">
        <v>0</v>
      </c>
      <c r="E1265" s="96">
        <v>50000</v>
      </c>
    </row>
    <row r="1266" spans="1:5" ht="12" customHeight="1">
      <c r="A1266" s="51" t="s">
        <v>106</v>
      </c>
      <c r="B1266" s="104">
        <f>B1254+B1262+B1263+B1264+B1265</f>
        <v>6721231</v>
      </c>
      <c r="C1266" s="104">
        <f>C1254+C1262+C1263+C1264+C1265</f>
        <v>7000000</v>
      </c>
      <c r="D1266" s="104">
        <f>D1254+D1262+D1263+D1264+D1265</f>
        <v>8372788</v>
      </c>
      <c r="E1266" s="104">
        <f>E1254+E1262+E1263+E1264+E1265</f>
        <v>9380000</v>
      </c>
    </row>
    <row r="1267" spans="1:5" ht="12" customHeight="1">
      <c r="A1267" s="47" t="s">
        <v>160</v>
      </c>
      <c r="B1267" s="96"/>
      <c r="C1267" s="96"/>
      <c r="D1267" s="96"/>
      <c r="E1267" s="96"/>
    </row>
    <row r="1268" spans="1:5" ht="12" customHeight="1">
      <c r="A1268" s="47" t="s">
        <v>161</v>
      </c>
      <c r="B1268" s="96"/>
      <c r="C1268" s="96"/>
      <c r="D1268" s="96"/>
      <c r="E1268" s="96"/>
    </row>
    <row r="1269" spans="1:5" ht="12" customHeight="1">
      <c r="A1269" s="49" t="s">
        <v>186</v>
      </c>
      <c r="B1269" s="96">
        <v>423511</v>
      </c>
      <c r="C1269" s="96">
        <v>550000</v>
      </c>
      <c r="D1269" s="96">
        <v>525000</v>
      </c>
      <c r="E1269" s="96">
        <v>550000</v>
      </c>
    </row>
    <row r="1270" spans="1:5" ht="12" customHeight="1">
      <c r="A1270" s="49" t="s">
        <v>163</v>
      </c>
      <c r="B1270" s="96">
        <v>0</v>
      </c>
      <c r="C1270" s="96">
        <v>0</v>
      </c>
      <c r="D1270" s="96">
        <v>0</v>
      </c>
      <c r="E1270" s="96">
        <v>0</v>
      </c>
    </row>
    <row r="1271" spans="1:5" ht="12" customHeight="1">
      <c r="A1271" s="47" t="s">
        <v>164</v>
      </c>
      <c r="B1271" s="96"/>
      <c r="C1271" s="96"/>
      <c r="D1271" s="96"/>
      <c r="E1271" s="96"/>
    </row>
    <row r="1272" spans="1:5" ht="12" customHeight="1">
      <c r="A1272" s="49" t="s">
        <v>165</v>
      </c>
      <c r="B1272" s="96">
        <v>3300</v>
      </c>
      <c r="C1272" s="96">
        <v>150000</v>
      </c>
      <c r="D1272" s="96">
        <v>32000</v>
      </c>
      <c r="E1272" s="96">
        <v>50000</v>
      </c>
    </row>
    <row r="1273" spans="1:5" ht="12" customHeight="1">
      <c r="A1273" s="49" t="s">
        <v>166</v>
      </c>
      <c r="B1273" s="96">
        <v>0</v>
      </c>
      <c r="C1273" s="96">
        <v>0</v>
      </c>
      <c r="D1273" s="96"/>
      <c r="E1273" s="96">
        <v>0</v>
      </c>
    </row>
    <row r="1274" spans="1:5" ht="12" customHeight="1">
      <c r="A1274" s="49" t="s">
        <v>168</v>
      </c>
      <c r="B1274" s="96">
        <v>8923</v>
      </c>
      <c r="C1274" s="96">
        <v>15000</v>
      </c>
      <c r="D1274" s="96">
        <v>15000</v>
      </c>
      <c r="E1274" s="96">
        <v>15000</v>
      </c>
    </row>
    <row r="1275" spans="1:5" ht="12" customHeight="1">
      <c r="A1275" s="49" t="s">
        <v>169</v>
      </c>
      <c r="B1275" s="96">
        <v>14251</v>
      </c>
      <c r="C1275" s="96">
        <v>20000</v>
      </c>
      <c r="D1275" s="96">
        <v>12000</v>
      </c>
      <c r="E1275" s="96">
        <v>15000</v>
      </c>
    </row>
    <row r="1276" spans="1:5" ht="12" customHeight="1">
      <c r="A1276" s="49" t="s">
        <v>171</v>
      </c>
      <c r="B1276" s="96">
        <v>3336</v>
      </c>
      <c r="C1276" s="96">
        <v>6000</v>
      </c>
      <c r="D1276" s="96">
        <v>0</v>
      </c>
      <c r="E1276" s="96">
        <v>0</v>
      </c>
    </row>
    <row r="1277" spans="1:5" ht="12" customHeight="1">
      <c r="A1277" s="49" t="s">
        <v>172</v>
      </c>
      <c r="B1277" s="96">
        <v>1060</v>
      </c>
      <c r="C1277" s="96">
        <v>5000</v>
      </c>
      <c r="D1277" s="96">
        <v>2000</v>
      </c>
      <c r="E1277" s="96">
        <v>2000</v>
      </c>
    </row>
    <row r="1278" spans="1:5" ht="12" customHeight="1">
      <c r="A1278" s="49" t="s">
        <v>233</v>
      </c>
      <c r="B1278" s="96">
        <v>0</v>
      </c>
      <c r="C1278" s="96">
        <v>0</v>
      </c>
      <c r="D1278" s="96">
        <v>0</v>
      </c>
      <c r="E1278" s="96">
        <v>0</v>
      </c>
    </row>
    <row r="1279" spans="1:5" ht="12" customHeight="1">
      <c r="A1279" s="47" t="s">
        <v>173</v>
      </c>
      <c r="B1279" s="96"/>
      <c r="C1279" s="96"/>
      <c r="D1279" s="96"/>
      <c r="E1279" s="96"/>
    </row>
    <row r="1280" spans="1:5" ht="12" customHeight="1">
      <c r="A1280" s="49" t="s">
        <v>175</v>
      </c>
      <c r="B1280" s="96">
        <v>36793</v>
      </c>
      <c r="C1280" s="96">
        <v>60000</v>
      </c>
      <c r="D1280" s="96">
        <v>40000</v>
      </c>
      <c r="E1280" s="96">
        <v>50000</v>
      </c>
    </row>
    <row r="1281" spans="1:5" ht="12" customHeight="1">
      <c r="A1281" s="49" t="s">
        <v>322</v>
      </c>
      <c r="B1281" s="96">
        <v>0</v>
      </c>
      <c r="C1281" s="96">
        <v>50000</v>
      </c>
      <c r="D1281" s="96">
        <v>50000</v>
      </c>
      <c r="E1281" s="96">
        <v>100000</v>
      </c>
    </row>
    <row r="1282" spans="1:5" ht="12" customHeight="1">
      <c r="A1282" s="47" t="s">
        <v>107</v>
      </c>
      <c r="B1282" s="96"/>
      <c r="C1282" s="96"/>
      <c r="D1282" s="96"/>
      <c r="E1282" s="96"/>
    </row>
    <row r="1283" spans="1:5" ht="12" customHeight="1">
      <c r="A1283" s="49" t="s">
        <v>228</v>
      </c>
      <c r="B1283" s="96">
        <v>37381</v>
      </c>
      <c r="C1283" s="96">
        <v>75000</v>
      </c>
      <c r="D1283" s="96">
        <v>75000</v>
      </c>
      <c r="E1283" s="96">
        <v>75000</v>
      </c>
    </row>
    <row r="1284" spans="1:5" ht="12" customHeight="1">
      <c r="A1284" s="47" t="s">
        <v>295</v>
      </c>
      <c r="B1284" s="105"/>
      <c r="C1284" s="105"/>
      <c r="D1284" s="105"/>
      <c r="E1284" s="105"/>
    </row>
    <row r="1285" spans="1:5" ht="12" customHeight="1">
      <c r="A1285" s="49" t="s">
        <v>234</v>
      </c>
      <c r="B1285" s="84">
        <v>9300</v>
      </c>
      <c r="C1285" s="96">
        <v>25000</v>
      </c>
      <c r="D1285" s="96">
        <v>0</v>
      </c>
      <c r="E1285" s="96">
        <v>5000</v>
      </c>
    </row>
    <row r="1286" spans="1:5" ht="12" customHeight="1">
      <c r="A1286" s="49" t="s">
        <v>193</v>
      </c>
      <c r="B1286" s="96">
        <v>13380</v>
      </c>
      <c r="C1286" s="96">
        <v>5000</v>
      </c>
      <c r="D1286" s="96">
        <v>5000</v>
      </c>
      <c r="E1286" s="96">
        <v>5000</v>
      </c>
    </row>
    <row r="1287" spans="1:5" ht="12" customHeight="1">
      <c r="A1287" s="49" t="s">
        <v>371</v>
      </c>
      <c r="B1287" s="96">
        <v>0</v>
      </c>
      <c r="C1287" s="96">
        <v>20000</v>
      </c>
      <c r="D1287" s="96">
        <v>13000</v>
      </c>
      <c r="E1287" s="96">
        <v>15000</v>
      </c>
    </row>
    <row r="1288" spans="1:5" ht="12" customHeight="1">
      <c r="A1288" s="47" t="s">
        <v>194</v>
      </c>
      <c r="B1288" s="96"/>
      <c r="C1288" s="96"/>
      <c r="D1288" s="96"/>
      <c r="E1288" s="96"/>
    </row>
    <row r="1289" spans="1:5" ht="12" customHeight="1">
      <c r="A1289" s="49" t="s">
        <v>195</v>
      </c>
      <c r="B1289" s="96">
        <v>108789</v>
      </c>
      <c r="C1289" s="96">
        <v>175000</v>
      </c>
      <c r="D1289" s="96">
        <v>172000</v>
      </c>
      <c r="E1289" s="96">
        <v>175000</v>
      </c>
    </row>
    <row r="1290" spans="1:5" ht="12" customHeight="1">
      <c r="A1290" s="48" t="s">
        <v>235</v>
      </c>
      <c r="B1290" s="96">
        <v>47200</v>
      </c>
      <c r="C1290" s="96">
        <v>75000</v>
      </c>
      <c r="D1290" s="96">
        <v>70000</v>
      </c>
      <c r="E1290" s="96">
        <v>70000</v>
      </c>
    </row>
    <row r="1291" spans="1:5" ht="12" customHeight="1">
      <c r="A1291" s="51" t="s">
        <v>112</v>
      </c>
      <c r="B1291" s="104">
        <f>B1269+B1270+B1272+B1273+B1274+B1275+B1276+B1277+B1278+B1280+B1283+B1285+B1286+B1289+B1290</f>
        <v>707224</v>
      </c>
      <c r="C1291" s="104">
        <f>C1269+C1270+C1272+C1273+C1274+C1275+C1276+C1277+C1278+C1280+C1281+C1283+C1285+C1286+C1287+C1289+C1290</f>
        <v>1231000</v>
      </c>
      <c r="D1291" s="104">
        <f>D1269+D1270+D1272+D1273+D1274+D1275+D1276+D1277+D1278+D1280+D1281+D1283+D1285+D1286+D1287+D1289+D1290</f>
        <v>1011000</v>
      </c>
      <c r="E1291" s="104">
        <f>E1269+E1270+E1272+E1273+E1274+E1275+E1276+E1277+E1278+E1280+E1281+E1283+E1285+E1286+E1287+E1289+E1290</f>
        <v>1127000</v>
      </c>
    </row>
    <row r="1292" spans="1:5" ht="12" customHeight="1">
      <c r="A1292" s="47" t="s">
        <v>117</v>
      </c>
      <c r="B1292" s="105"/>
      <c r="C1292" s="96"/>
      <c r="D1292" s="96"/>
      <c r="E1292" s="96"/>
    </row>
    <row r="1293" spans="1:5" ht="12" customHeight="1">
      <c r="A1293" s="49" t="s">
        <v>120</v>
      </c>
      <c r="B1293" s="84">
        <v>0</v>
      </c>
      <c r="C1293" s="96">
        <v>0</v>
      </c>
      <c r="D1293" s="96">
        <v>0</v>
      </c>
      <c r="E1293" s="96">
        <v>0</v>
      </c>
    </row>
    <row r="1294" spans="1:5" ht="12" customHeight="1">
      <c r="A1294" s="49" t="s">
        <v>220</v>
      </c>
      <c r="B1294" s="84">
        <v>0</v>
      </c>
      <c r="C1294" s="96">
        <v>0</v>
      </c>
      <c r="D1294" s="96">
        <v>0</v>
      </c>
      <c r="E1294" s="96">
        <v>0</v>
      </c>
    </row>
    <row r="1295" spans="1:5" ht="12" customHeight="1">
      <c r="A1295" s="49" t="s">
        <v>229</v>
      </c>
      <c r="B1295" s="84">
        <v>0</v>
      </c>
      <c r="C1295" s="96">
        <v>0</v>
      </c>
      <c r="D1295" s="96">
        <v>0</v>
      </c>
      <c r="E1295" s="96">
        <v>0</v>
      </c>
    </row>
    <row r="1296" spans="1:5" ht="12" customHeight="1">
      <c r="A1296" s="49" t="s">
        <v>315</v>
      </c>
      <c r="B1296" s="84">
        <v>0</v>
      </c>
      <c r="C1296" s="96">
        <v>0</v>
      </c>
      <c r="D1296" s="96">
        <v>0</v>
      </c>
      <c r="E1296" s="96">
        <v>0</v>
      </c>
    </row>
    <row r="1297" spans="1:5" ht="12" customHeight="1">
      <c r="A1297" s="51" t="s">
        <v>126</v>
      </c>
      <c r="B1297" s="85">
        <f>B1293</f>
        <v>0</v>
      </c>
      <c r="C1297" s="104">
        <f>C1296</f>
        <v>0</v>
      </c>
      <c r="D1297" s="104">
        <f>D1296</f>
        <v>0</v>
      </c>
      <c r="E1297" s="104">
        <f>E1296</f>
        <v>0</v>
      </c>
    </row>
    <row r="1298" spans="1:5" ht="12" customHeight="1">
      <c r="A1298" s="51" t="s">
        <v>230</v>
      </c>
      <c r="B1298" s="104">
        <f>B1291+B1297</f>
        <v>707224</v>
      </c>
      <c r="C1298" s="104">
        <f>C1291+C1297</f>
        <v>1231000</v>
      </c>
      <c r="D1298" s="104">
        <f>D1291+D1297</f>
        <v>1011000</v>
      </c>
      <c r="E1298" s="104">
        <f>E1291+E1297</f>
        <v>1127000</v>
      </c>
    </row>
    <row r="1299" spans="1:5" ht="12.75">
      <c r="A1299" s="51" t="s">
        <v>236</v>
      </c>
      <c r="B1299" s="104">
        <f>B1266+B1291+B1297</f>
        <v>7428455</v>
      </c>
      <c r="C1299" s="104">
        <f>C1266+C1291+C1297</f>
        <v>8231000</v>
      </c>
      <c r="D1299" s="104">
        <f>D1266+D1291+D1297</f>
        <v>9383788</v>
      </c>
      <c r="E1299" s="104">
        <f>E1266+E1291+E1297</f>
        <v>10507000</v>
      </c>
    </row>
    <row r="1300" spans="1:5" ht="12.75">
      <c r="A1300" s="125"/>
      <c r="B1300" s="135"/>
      <c r="C1300" s="135"/>
      <c r="D1300" s="135"/>
      <c r="E1300" s="135"/>
    </row>
    <row r="1301" spans="2:5" ht="12.75">
      <c r="B1301" s="103"/>
      <c r="C1301" s="103"/>
      <c r="D1301" s="103"/>
      <c r="E1301" s="103"/>
    </row>
    <row r="1302" spans="1:5" ht="14.25">
      <c r="A1302" s="163" t="s">
        <v>319</v>
      </c>
      <c r="B1302" s="164"/>
      <c r="C1302" s="164"/>
      <c r="D1302" s="164"/>
      <c r="E1302" s="165"/>
    </row>
    <row r="1303" spans="1:5" ht="14.25">
      <c r="A1303" s="157" t="s">
        <v>237</v>
      </c>
      <c r="B1303" s="158"/>
      <c r="C1303" s="158"/>
      <c r="D1303" s="158"/>
      <c r="E1303" s="159"/>
    </row>
    <row r="1304" spans="1:5" ht="14.25">
      <c r="A1304" s="157" t="s">
        <v>238</v>
      </c>
      <c r="B1304" s="158"/>
      <c r="C1304" s="158"/>
      <c r="D1304" s="158"/>
      <c r="E1304" s="159"/>
    </row>
    <row r="1305" spans="1:5" ht="14.25">
      <c r="A1305" s="166" t="s">
        <v>516</v>
      </c>
      <c r="B1305" s="167"/>
      <c r="C1305" s="167"/>
      <c r="D1305" s="167"/>
      <c r="E1305" s="168"/>
    </row>
    <row r="1306" spans="1:5" ht="42.75">
      <c r="A1306" s="38" t="s">
        <v>146</v>
      </c>
      <c r="B1306" s="38" t="s">
        <v>475</v>
      </c>
      <c r="C1306" s="38" t="s">
        <v>452</v>
      </c>
      <c r="D1306" s="38" t="s">
        <v>476</v>
      </c>
      <c r="E1306" s="38" t="s">
        <v>477</v>
      </c>
    </row>
    <row r="1307" spans="1:5" ht="12.75">
      <c r="A1307" s="39" t="s">
        <v>147</v>
      </c>
      <c r="B1307" s="41"/>
      <c r="C1307" s="41"/>
      <c r="D1307" s="41"/>
      <c r="E1307" s="41"/>
    </row>
    <row r="1308" spans="1:5" ht="12.75">
      <c r="A1308" s="39" t="s">
        <v>148</v>
      </c>
      <c r="B1308" s="95"/>
      <c r="C1308" s="95"/>
      <c r="D1308" s="95"/>
      <c r="E1308" s="95"/>
    </row>
    <row r="1309" spans="1:5" ht="12.75">
      <c r="A1309" s="41" t="s">
        <v>149</v>
      </c>
      <c r="B1309" s="84">
        <v>0</v>
      </c>
      <c r="C1309" s="84">
        <v>0</v>
      </c>
      <c r="D1309" s="84">
        <v>0</v>
      </c>
      <c r="E1309" s="84">
        <v>0</v>
      </c>
    </row>
    <row r="1310" spans="1:5" ht="12.75">
      <c r="A1310" s="41" t="s">
        <v>181</v>
      </c>
      <c r="B1310" s="84">
        <v>0</v>
      </c>
      <c r="C1310" s="84">
        <v>0</v>
      </c>
      <c r="D1310" s="84">
        <v>0</v>
      </c>
      <c r="E1310" s="84">
        <v>0</v>
      </c>
    </row>
    <row r="1311" spans="1:5" ht="12.75">
      <c r="A1311" s="41" t="s">
        <v>182</v>
      </c>
      <c r="B1311" s="84">
        <v>0</v>
      </c>
      <c r="C1311" s="84">
        <v>0</v>
      </c>
      <c r="D1311" s="84">
        <v>0</v>
      </c>
      <c r="E1311" s="84">
        <v>0</v>
      </c>
    </row>
    <row r="1312" spans="1:5" ht="12.75">
      <c r="A1312" s="45" t="s">
        <v>183</v>
      </c>
      <c r="B1312" s="85">
        <f>B1309+B1310+B1311</f>
        <v>0</v>
      </c>
      <c r="C1312" s="85">
        <v>0</v>
      </c>
      <c r="D1312" s="85">
        <v>0</v>
      </c>
      <c r="E1312" s="85">
        <v>0</v>
      </c>
    </row>
    <row r="1313" spans="1:5" ht="12.75">
      <c r="A1313" s="39" t="s">
        <v>184</v>
      </c>
      <c r="B1313" s="84"/>
      <c r="C1313" s="84"/>
      <c r="D1313" s="84"/>
      <c r="E1313" s="84"/>
    </row>
    <row r="1314" spans="1:5" ht="12.75">
      <c r="A1314" s="41" t="s">
        <v>153</v>
      </c>
      <c r="B1314" s="84">
        <v>724538</v>
      </c>
      <c r="C1314" s="84">
        <v>800000</v>
      </c>
      <c r="D1314" s="84">
        <v>1050000</v>
      </c>
      <c r="E1314" s="84">
        <v>1262000</v>
      </c>
    </row>
    <row r="1315" spans="1:5" ht="12.75">
      <c r="A1315" s="41" t="s">
        <v>154</v>
      </c>
      <c r="B1315" s="84">
        <v>495249</v>
      </c>
      <c r="C1315" s="84">
        <v>500000</v>
      </c>
      <c r="D1315" s="84">
        <v>410000</v>
      </c>
      <c r="E1315" s="84">
        <v>476000</v>
      </c>
    </row>
    <row r="1316" spans="1:5" ht="12.75">
      <c r="A1316" s="41" t="s">
        <v>155</v>
      </c>
      <c r="B1316" s="84">
        <v>94815</v>
      </c>
      <c r="C1316" s="84">
        <v>100000</v>
      </c>
      <c r="D1316" s="84">
        <v>130000</v>
      </c>
      <c r="E1316" s="84">
        <v>181000</v>
      </c>
    </row>
    <row r="1317" spans="1:5" ht="12.75">
      <c r="A1317" s="41" t="s">
        <v>185</v>
      </c>
      <c r="B1317" s="84">
        <v>58475</v>
      </c>
      <c r="C1317" s="84">
        <v>80000</v>
      </c>
      <c r="D1317" s="84">
        <v>10000</v>
      </c>
      <c r="E1317" s="84">
        <v>12000</v>
      </c>
    </row>
    <row r="1318" spans="1:5" ht="12.75">
      <c r="A1318" s="45" t="s">
        <v>105</v>
      </c>
      <c r="B1318" s="85">
        <f>SUM(B1314:B1317)</f>
        <v>1373077</v>
      </c>
      <c r="C1318" s="85">
        <f>C1314+C1315+C1316+C1317</f>
        <v>1480000</v>
      </c>
      <c r="D1318" s="85">
        <f>D1314+D1315+D1316+D1317</f>
        <v>1600000</v>
      </c>
      <c r="E1318" s="85">
        <f>E1314+E1315+E1316+E1317</f>
        <v>1931000</v>
      </c>
    </row>
    <row r="1319" spans="1:5" ht="12.75">
      <c r="A1319" s="41" t="s">
        <v>157</v>
      </c>
      <c r="B1319" s="84">
        <v>0</v>
      </c>
      <c r="C1319" s="84">
        <v>0</v>
      </c>
      <c r="D1319" s="84">
        <v>0</v>
      </c>
      <c r="E1319" s="84">
        <v>0</v>
      </c>
    </row>
    <row r="1320" spans="1:5" ht="12.75">
      <c r="A1320" s="41" t="s">
        <v>158</v>
      </c>
      <c r="B1320" s="84">
        <v>6916</v>
      </c>
      <c r="C1320" s="84">
        <v>15000</v>
      </c>
      <c r="D1320" s="84">
        <v>8000</v>
      </c>
      <c r="E1320" s="84">
        <v>10000</v>
      </c>
    </row>
    <row r="1321" spans="1:5" ht="12.75">
      <c r="A1321" s="41" t="s">
        <v>159</v>
      </c>
      <c r="B1321" s="84">
        <v>0</v>
      </c>
      <c r="C1321" s="84">
        <v>0</v>
      </c>
      <c r="D1321" s="84">
        <v>0</v>
      </c>
      <c r="E1321" s="84">
        <v>0</v>
      </c>
    </row>
    <row r="1322" spans="1:5" ht="12.75">
      <c r="A1322" s="45" t="s">
        <v>106</v>
      </c>
      <c r="B1322" s="85">
        <f>B1312+B1318+B1319+B1320+B1321</f>
        <v>1379993</v>
      </c>
      <c r="C1322" s="85">
        <f>C1318+C1319+C1320+C1321</f>
        <v>1495000</v>
      </c>
      <c r="D1322" s="85">
        <f>D1318+D1319+D1320+D1321</f>
        <v>1608000</v>
      </c>
      <c r="E1322" s="85">
        <f>E1318+E1319+E1320+E1321</f>
        <v>1941000</v>
      </c>
    </row>
    <row r="1323" spans="1:5" ht="12.75">
      <c r="A1323" s="39" t="s">
        <v>160</v>
      </c>
      <c r="B1323" s="84"/>
      <c r="C1323" s="84"/>
      <c r="D1323" s="84"/>
      <c r="E1323" s="84"/>
    </row>
    <row r="1324" spans="1:5" ht="12.75">
      <c r="A1324" s="39" t="s">
        <v>161</v>
      </c>
      <c r="B1324" s="84"/>
      <c r="C1324" s="84"/>
      <c r="D1324" s="84"/>
      <c r="E1324" s="84"/>
    </row>
    <row r="1325" spans="1:5" ht="12.75">
      <c r="A1325" s="41" t="s">
        <v>186</v>
      </c>
      <c r="B1325" s="84">
        <v>59840</v>
      </c>
      <c r="C1325" s="84">
        <v>80000</v>
      </c>
      <c r="D1325" s="84">
        <v>80000</v>
      </c>
      <c r="E1325" s="84">
        <v>80000</v>
      </c>
    </row>
    <row r="1326" spans="1:5" ht="12.75">
      <c r="A1326" s="39" t="s">
        <v>164</v>
      </c>
      <c r="B1326" s="84"/>
      <c r="C1326" s="84"/>
      <c r="D1326" s="84"/>
      <c r="E1326" s="84"/>
    </row>
    <row r="1327" spans="1:5" ht="12.75">
      <c r="A1327" s="41" t="s">
        <v>165</v>
      </c>
      <c r="B1327" s="84">
        <v>46662</v>
      </c>
      <c r="C1327" s="84">
        <v>60000</v>
      </c>
      <c r="D1327" s="84">
        <v>45000</v>
      </c>
      <c r="E1327" s="84">
        <v>50000</v>
      </c>
    </row>
    <row r="1328" spans="1:5" ht="12.75">
      <c r="A1328" s="41" t="s">
        <v>167</v>
      </c>
      <c r="B1328" s="84">
        <v>0</v>
      </c>
      <c r="C1328" s="84">
        <v>0</v>
      </c>
      <c r="D1328" s="84">
        <v>0</v>
      </c>
      <c r="E1328" s="84">
        <v>0</v>
      </c>
    </row>
    <row r="1329" spans="1:5" ht="12.75">
      <c r="A1329" s="41" t="s">
        <v>168</v>
      </c>
      <c r="B1329" s="84">
        <v>10000</v>
      </c>
      <c r="C1329" s="84">
        <v>12000</v>
      </c>
      <c r="D1329" s="84">
        <v>12000</v>
      </c>
      <c r="E1329" s="84">
        <v>12000</v>
      </c>
    </row>
    <row r="1330" spans="1:5" ht="12.75">
      <c r="A1330" s="41" t="s">
        <v>169</v>
      </c>
      <c r="B1330" s="84">
        <v>13744</v>
      </c>
      <c r="C1330" s="84">
        <v>15000</v>
      </c>
      <c r="D1330" s="84">
        <v>14000</v>
      </c>
      <c r="E1330" s="84">
        <v>15000</v>
      </c>
    </row>
    <row r="1331" spans="1:5" ht="12.75">
      <c r="A1331" s="41" t="s">
        <v>170</v>
      </c>
      <c r="B1331" s="84">
        <v>0</v>
      </c>
      <c r="C1331" s="84">
        <v>0</v>
      </c>
      <c r="D1331" s="84">
        <v>0</v>
      </c>
      <c r="E1331" s="84">
        <v>0</v>
      </c>
    </row>
    <row r="1332" spans="1:5" ht="12.75">
      <c r="A1332" s="41" t="s">
        <v>171</v>
      </c>
      <c r="B1332" s="84">
        <v>0</v>
      </c>
      <c r="C1332" s="84">
        <v>10000</v>
      </c>
      <c r="D1332" s="84">
        <v>4000</v>
      </c>
      <c r="E1332" s="84">
        <v>4000</v>
      </c>
    </row>
    <row r="1333" spans="1:5" ht="12.75">
      <c r="A1333" s="41" t="s">
        <v>172</v>
      </c>
      <c r="B1333" s="84">
        <v>480</v>
      </c>
      <c r="C1333" s="84">
        <v>5000</v>
      </c>
      <c r="D1333" s="84">
        <v>2000</v>
      </c>
      <c r="E1333" s="84">
        <v>2000</v>
      </c>
    </row>
    <row r="1334" spans="1:5" ht="12.75">
      <c r="A1334" s="39" t="s">
        <v>173</v>
      </c>
      <c r="B1334" s="84"/>
      <c r="C1334" s="84"/>
      <c r="D1334" s="84"/>
      <c r="E1334" s="84"/>
    </row>
    <row r="1335" spans="1:5" ht="12.75">
      <c r="A1335" s="41" t="s">
        <v>174</v>
      </c>
      <c r="B1335" s="84">
        <v>0</v>
      </c>
      <c r="C1335" s="84">
        <v>0</v>
      </c>
      <c r="D1335" s="84">
        <v>0</v>
      </c>
      <c r="E1335" s="84">
        <v>0</v>
      </c>
    </row>
    <row r="1336" spans="1:5" ht="12.75">
      <c r="A1336" s="41" t="s">
        <v>175</v>
      </c>
      <c r="B1336" s="84">
        <v>14946</v>
      </c>
      <c r="C1336" s="84">
        <v>15000</v>
      </c>
      <c r="D1336" s="84">
        <v>15000</v>
      </c>
      <c r="E1336" s="84">
        <v>15000</v>
      </c>
    </row>
    <row r="1337" spans="1:5" ht="12.75">
      <c r="A1337" s="41" t="s">
        <v>176</v>
      </c>
      <c r="B1337" s="84">
        <v>1210</v>
      </c>
      <c r="C1337" s="84">
        <v>5000</v>
      </c>
      <c r="D1337" s="84">
        <v>1500</v>
      </c>
      <c r="E1337" s="84">
        <v>3000</v>
      </c>
    </row>
    <row r="1338" spans="1:5" ht="12.75">
      <c r="A1338" s="41" t="s">
        <v>177</v>
      </c>
      <c r="B1338" s="84">
        <v>4649</v>
      </c>
      <c r="C1338" s="84">
        <v>6000</v>
      </c>
      <c r="D1338" s="84">
        <v>6000</v>
      </c>
      <c r="E1338" s="84">
        <v>6000</v>
      </c>
    </row>
    <row r="1339" spans="1:5" ht="12.75">
      <c r="A1339" s="41" t="s">
        <v>322</v>
      </c>
      <c r="B1339" s="84">
        <v>0</v>
      </c>
      <c r="C1339" s="84">
        <v>0</v>
      </c>
      <c r="D1339" s="84">
        <v>0</v>
      </c>
      <c r="E1339" s="84">
        <v>0</v>
      </c>
    </row>
    <row r="1340" spans="1:5" ht="12.75">
      <c r="A1340" s="39" t="s">
        <v>107</v>
      </c>
      <c r="B1340" s="95"/>
      <c r="C1340" s="95"/>
      <c r="D1340" s="95"/>
      <c r="E1340" s="95"/>
    </row>
    <row r="1341" spans="1:5" ht="12.75">
      <c r="A1341" s="41" t="s">
        <v>108</v>
      </c>
      <c r="B1341" s="84">
        <v>13788</v>
      </c>
      <c r="C1341" s="84">
        <v>30000</v>
      </c>
      <c r="D1341" s="84">
        <v>30000</v>
      </c>
      <c r="E1341" s="84">
        <v>30000</v>
      </c>
    </row>
    <row r="1342" spans="1:5" ht="12.75">
      <c r="A1342" s="41" t="s">
        <v>190</v>
      </c>
      <c r="B1342" s="84">
        <v>0</v>
      </c>
      <c r="C1342" s="84">
        <v>0</v>
      </c>
      <c r="D1342" s="84">
        <v>0</v>
      </c>
      <c r="E1342" s="84">
        <v>0</v>
      </c>
    </row>
    <row r="1343" spans="1:5" ht="12.75">
      <c r="A1343" s="39" t="s">
        <v>295</v>
      </c>
      <c r="B1343" s="84"/>
      <c r="C1343" s="84"/>
      <c r="D1343" s="84"/>
      <c r="E1343" s="84"/>
    </row>
    <row r="1344" spans="1:5" ht="12.75">
      <c r="A1344" s="41" t="s">
        <v>192</v>
      </c>
      <c r="B1344" s="84">
        <v>0</v>
      </c>
      <c r="C1344" s="84">
        <v>20000</v>
      </c>
      <c r="D1344" s="84">
        <v>20000</v>
      </c>
      <c r="E1344" s="84">
        <v>20000</v>
      </c>
    </row>
    <row r="1345" spans="1:5" ht="12.75">
      <c r="A1345" s="41" t="s">
        <v>193</v>
      </c>
      <c r="B1345" s="84">
        <v>0</v>
      </c>
      <c r="C1345" s="84">
        <v>0</v>
      </c>
      <c r="D1345" s="84">
        <v>0</v>
      </c>
      <c r="E1345" s="84">
        <v>0</v>
      </c>
    </row>
    <row r="1346" spans="1:5" ht="12.75">
      <c r="A1346" s="41" t="s">
        <v>239</v>
      </c>
      <c r="B1346" s="84">
        <v>0</v>
      </c>
      <c r="C1346" s="84">
        <v>15000</v>
      </c>
      <c r="D1346" s="84">
        <v>15000</v>
      </c>
      <c r="E1346" s="84">
        <v>15000</v>
      </c>
    </row>
    <row r="1347" spans="1:5" ht="12.75">
      <c r="A1347" s="39" t="s">
        <v>194</v>
      </c>
      <c r="B1347" s="84"/>
      <c r="C1347" s="84"/>
      <c r="D1347" s="84"/>
      <c r="E1347" s="84"/>
    </row>
    <row r="1348" spans="1:5" ht="12.75">
      <c r="A1348" s="41" t="s">
        <v>195</v>
      </c>
      <c r="B1348" s="84">
        <v>24976</v>
      </c>
      <c r="C1348" s="84">
        <v>50000</v>
      </c>
      <c r="D1348" s="84">
        <v>50000</v>
      </c>
      <c r="E1348" s="84">
        <v>50000</v>
      </c>
    </row>
    <row r="1349" spans="1:5" ht="12.75">
      <c r="A1349" s="41" t="s">
        <v>1</v>
      </c>
      <c r="B1349" s="84">
        <v>0</v>
      </c>
      <c r="C1349" s="84">
        <v>15000</v>
      </c>
      <c r="D1349" s="84">
        <v>15000</v>
      </c>
      <c r="E1349" s="84">
        <v>15000</v>
      </c>
    </row>
    <row r="1350" spans="1:5" ht="12.75">
      <c r="A1350" s="39" t="s">
        <v>110</v>
      </c>
      <c r="B1350" s="84"/>
      <c r="C1350" s="84"/>
      <c r="D1350" s="84"/>
      <c r="E1350" s="84"/>
    </row>
    <row r="1351" spans="1:5" ht="12.75">
      <c r="A1351" s="41" t="s">
        <v>196</v>
      </c>
      <c r="B1351" s="84">
        <v>0</v>
      </c>
      <c r="C1351" s="84">
        <v>0</v>
      </c>
      <c r="D1351" s="84">
        <v>0</v>
      </c>
      <c r="E1351" s="84">
        <v>0</v>
      </c>
    </row>
    <row r="1352" spans="1:5" ht="12.75">
      <c r="A1352" s="48" t="s">
        <v>111</v>
      </c>
      <c r="B1352" s="84">
        <v>0</v>
      </c>
      <c r="C1352" s="84">
        <v>0</v>
      </c>
      <c r="D1352" s="84">
        <v>0</v>
      </c>
      <c r="E1352" s="84">
        <v>0</v>
      </c>
    </row>
    <row r="1353" spans="1:5" ht="12.75">
      <c r="A1353" s="45" t="s">
        <v>296</v>
      </c>
      <c r="B1353" s="85">
        <f>B1325+B1327+B1329+B1330+B1331+B1333+B1336+B1337+B1338+B1341+B1348</f>
        <v>190295</v>
      </c>
      <c r="C1353" s="85">
        <f>SUM(C1325:C1352)</f>
        <v>338000</v>
      </c>
      <c r="D1353" s="85">
        <f>SUM(D1325:D1352)</f>
        <v>309500</v>
      </c>
      <c r="E1353" s="85">
        <f>SUM(E1325:E1352)</f>
        <v>317000</v>
      </c>
    </row>
    <row r="1357" spans="1:5" ht="14.25">
      <c r="A1357" s="163" t="s">
        <v>319</v>
      </c>
      <c r="B1357" s="164"/>
      <c r="C1357" s="164"/>
      <c r="D1357" s="164"/>
      <c r="E1357" s="165"/>
    </row>
    <row r="1358" spans="1:5" ht="14.25">
      <c r="A1358" s="157" t="s">
        <v>314</v>
      </c>
      <c r="B1358" s="158"/>
      <c r="C1358" s="158"/>
      <c r="D1358" s="158"/>
      <c r="E1358" s="159"/>
    </row>
    <row r="1359" spans="1:5" ht="14.25">
      <c r="A1359" s="157" t="s">
        <v>238</v>
      </c>
      <c r="B1359" s="158"/>
      <c r="C1359" s="158"/>
      <c r="D1359" s="158"/>
      <c r="E1359" s="159"/>
    </row>
    <row r="1360" spans="1:5" ht="14.25">
      <c r="A1360" s="166" t="s">
        <v>516</v>
      </c>
      <c r="B1360" s="167"/>
      <c r="C1360" s="167"/>
      <c r="D1360" s="167"/>
      <c r="E1360" s="168"/>
    </row>
    <row r="1361" spans="1:5" ht="42.75">
      <c r="A1361" s="38" t="s">
        <v>146</v>
      </c>
      <c r="B1361" s="38" t="s">
        <v>475</v>
      </c>
      <c r="C1361" s="38" t="s">
        <v>452</v>
      </c>
      <c r="D1361" s="38" t="s">
        <v>476</v>
      </c>
      <c r="E1361" s="38" t="s">
        <v>477</v>
      </c>
    </row>
    <row r="1362" spans="1:5" ht="12.75">
      <c r="A1362" s="39" t="s">
        <v>113</v>
      </c>
      <c r="B1362" s="43"/>
      <c r="C1362" s="43"/>
      <c r="D1362" s="43"/>
      <c r="E1362" s="43"/>
    </row>
    <row r="1363" spans="1:5" ht="12.75">
      <c r="A1363" s="39" t="s">
        <v>240</v>
      </c>
      <c r="B1363" s="43"/>
      <c r="C1363" s="43"/>
      <c r="D1363" s="43"/>
      <c r="E1363" s="43"/>
    </row>
    <row r="1364" spans="1:5" ht="12.75">
      <c r="A1364" s="39" t="s">
        <v>114</v>
      </c>
      <c r="B1364" s="43"/>
      <c r="C1364" s="43"/>
      <c r="D1364" s="43"/>
      <c r="E1364" s="43"/>
    </row>
    <row r="1365" spans="1:5" ht="12.75">
      <c r="A1365" s="41" t="s">
        <v>197</v>
      </c>
      <c r="B1365" s="84">
        <v>0</v>
      </c>
      <c r="C1365" s="84">
        <v>0</v>
      </c>
      <c r="D1365" s="84">
        <v>0</v>
      </c>
      <c r="E1365" s="84">
        <v>0</v>
      </c>
    </row>
    <row r="1366" spans="1:5" ht="12.75">
      <c r="A1366" s="41" t="s">
        <v>198</v>
      </c>
      <c r="B1366" s="84">
        <v>0</v>
      </c>
      <c r="C1366" s="84">
        <v>0</v>
      </c>
      <c r="D1366" s="84">
        <v>0</v>
      </c>
      <c r="E1366" s="84">
        <v>0</v>
      </c>
    </row>
    <row r="1367" spans="1:5" ht="12.75">
      <c r="A1367" s="41" t="s">
        <v>199</v>
      </c>
      <c r="B1367" s="84">
        <v>0</v>
      </c>
      <c r="C1367" s="84">
        <v>0</v>
      </c>
      <c r="D1367" s="84">
        <v>0</v>
      </c>
      <c r="E1367" s="84">
        <v>0</v>
      </c>
    </row>
    <row r="1368" spans="1:5" ht="12.75">
      <c r="A1368" s="41" t="s">
        <v>200</v>
      </c>
      <c r="B1368" s="84">
        <v>0</v>
      </c>
      <c r="C1368" s="84">
        <v>0</v>
      </c>
      <c r="D1368" s="84">
        <v>0</v>
      </c>
      <c r="E1368" s="84">
        <v>0</v>
      </c>
    </row>
    <row r="1369" spans="1:5" ht="12.75">
      <c r="A1369" s="41" t="s">
        <v>304</v>
      </c>
      <c r="B1369" s="84">
        <v>0</v>
      </c>
      <c r="C1369" s="84">
        <v>0</v>
      </c>
      <c r="D1369" s="84">
        <v>0</v>
      </c>
      <c r="E1369" s="84">
        <v>0</v>
      </c>
    </row>
    <row r="1370" spans="1:5" ht="12.75">
      <c r="A1370" s="41" t="s">
        <v>305</v>
      </c>
      <c r="B1370" s="84">
        <v>0</v>
      </c>
      <c r="C1370" s="84">
        <v>0</v>
      </c>
      <c r="D1370" s="84">
        <v>0</v>
      </c>
      <c r="E1370" s="84">
        <v>0</v>
      </c>
    </row>
    <row r="1371" spans="1:5" ht="12.75">
      <c r="A1371" s="39" t="s">
        <v>309</v>
      </c>
      <c r="B1371" s="84"/>
      <c r="C1371" s="84"/>
      <c r="D1371" s="84"/>
      <c r="E1371" s="84"/>
    </row>
    <row r="1372" spans="1:5" ht="12.75">
      <c r="A1372" s="41" t="s">
        <v>241</v>
      </c>
      <c r="B1372" s="84">
        <v>0</v>
      </c>
      <c r="C1372" s="84">
        <v>0</v>
      </c>
      <c r="D1372" s="84">
        <v>0</v>
      </c>
      <c r="E1372" s="84">
        <v>0</v>
      </c>
    </row>
    <row r="1373" spans="1:5" ht="12.75">
      <c r="A1373" s="41" t="s">
        <v>242</v>
      </c>
      <c r="B1373" s="84">
        <v>0</v>
      </c>
      <c r="C1373" s="84">
        <v>5000</v>
      </c>
      <c r="D1373" s="84">
        <v>4000</v>
      </c>
      <c r="E1373" s="84">
        <v>4000</v>
      </c>
    </row>
    <row r="1374" spans="1:5" ht="12.75">
      <c r="A1374" s="45" t="s">
        <v>312</v>
      </c>
      <c r="B1374" s="85">
        <f>B1365+B1366+B1367+B1368+B1369+B1370+B1372</f>
        <v>0</v>
      </c>
      <c r="C1374" s="85">
        <f>C1363+C1365+C1366+C1367+C1368+C1369+C1370+C1372+C1373</f>
        <v>5000</v>
      </c>
      <c r="D1374" s="85">
        <f>D1363+D1365+D1366+D1367+D1368+D1369+D1370+D1372+D1373</f>
        <v>4000</v>
      </c>
      <c r="E1374" s="85">
        <f>E1363+E1365+E1366+E1367+E1368+E1369+E1370+E1372+E1373</f>
        <v>4000</v>
      </c>
    </row>
    <row r="1375" spans="1:5" ht="12.75">
      <c r="A1375" s="39" t="s">
        <v>297</v>
      </c>
      <c r="B1375" s="105"/>
      <c r="C1375" s="84"/>
      <c r="D1375" s="84"/>
      <c r="E1375" s="84"/>
    </row>
    <row r="1376" spans="1:5" ht="12.75">
      <c r="A1376" s="41" t="s">
        <v>359</v>
      </c>
      <c r="B1376" s="84">
        <v>0</v>
      </c>
      <c r="C1376" s="84">
        <v>0</v>
      </c>
      <c r="D1376" s="84">
        <v>0</v>
      </c>
      <c r="E1376" s="84">
        <v>0</v>
      </c>
    </row>
    <row r="1377" spans="1:5" ht="12.75">
      <c r="A1377" s="41" t="s">
        <v>318</v>
      </c>
      <c r="B1377" s="84">
        <v>0</v>
      </c>
      <c r="C1377" s="84">
        <v>0</v>
      </c>
      <c r="D1377" s="84">
        <v>0</v>
      </c>
      <c r="E1377" s="84">
        <v>0</v>
      </c>
    </row>
    <row r="1378" spans="1:5" ht="12.75">
      <c r="A1378" s="41" t="s">
        <v>120</v>
      </c>
      <c r="B1378" s="84">
        <v>0</v>
      </c>
      <c r="C1378" s="84">
        <v>0</v>
      </c>
      <c r="D1378" s="84">
        <v>0</v>
      </c>
      <c r="E1378" s="84">
        <v>0</v>
      </c>
    </row>
    <row r="1379" spans="1:5" ht="12.75">
      <c r="A1379" s="41" t="s">
        <v>122</v>
      </c>
      <c r="B1379" s="84">
        <v>0</v>
      </c>
      <c r="C1379" s="84">
        <v>0</v>
      </c>
      <c r="D1379" s="84">
        <v>0</v>
      </c>
      <c r="E1379" s="84">
        <v>0</v>
      </c>
    </row>
    <row r="1380" spans="1:5" ht="12.75">
      <c r="A1380" s="41" t="s">
        <v>123</v>
      </c>
      <c r="B1380" s="84"/>
      <c r="C1380" s="84"/>
      <c r="D1380" s="84"/>
      <c r="E1380" s="84"/>
    </row>
    <row r="1381" spans="1:5" ht="12.75">
      <c r="A1381" s="41" t="s">
        <v>243</v>
      </c>
      <c r="B1381" s="84">
        <v>0</v>
      </c>
      <c r="C1381" s="84">
        <v>0</v>
      </c>
      <c r="D1381" s="84">
        <v>0</v>
      </c>
      <c r="E1381" s="84">
        <v>0</v>
      </c>
    </row>
    <row r="1382" spans="1:5" ht="12.75">
      <c r="A1382" s="49" t="s">
        <v>244</v>
      </c>
      <c r="B1382" s="84">
        <v>0</v>
      </c>
      <c r="C1382" s="84">
        <v>0</v>
      </c>
      <c r="D1382" s="84">
        <v>0</v>
      </c>
      <c r="E1382" s="84">
        <v>0</v>
      </c>
    </row>
    <row r="1383" spans="1:5" ht="12.75">
      <c r="A1383" s="49" t="s">
        <v>315</v>
      </c>
      <c r="B1383" s="84">
        <v>0</v>
      </c>
      <c r="C1383" s="84">
        <v>0</v>
      </c>
      <c r="D1383" s="84">
        <v>0</v>
      </c>
      <c r="E1383" s="84">
        <v>0</v>
      </c>
    </row>
    <row r="1384" spans="1:5" ht="12.75">
      <c r="A1384" s="41" t="s">
        <v>99</v>
      </c>
      <c r="B1384" s="84">
        <v>0</v>
      </c>
      <c r="C1384" s="84">
        <v>0</v>
      </c>
      <c r="D1384" s="84">
        <v>0</v>
      </c>
      <c r="E1384" s="84">
        <v>0</v>
      </c>
    </row>
    <row r="1385" spans="1:5" ht="12.75">
      <c r="A1385" s="45" t="s">
        <v>126</v>
      </c>
      <c r="B1385" s="85">
        <f>B1376+B1377+B1378+B1379+B1381+B1382+B1383+B1384</f>
        <v>0</v>
      </c>
      <c r="C1385" s="85">
        <f>C1376+C1377+C1378+C1379+C1381+C1382+C1383+C1384</f>
        <v>0</v>
      </c>
      <c r="D1385" s="85">
        <f>D1376+D1377+D1378+D1379+D1381+D1382+D1383+D1384</f>
        <v>0</v>
      </c>
      <c r="E1385" s="85">
        <f>E1376+E1377+E1378+E1379+E1381+E1382+E1383+E1384</f>
        <v>0</v>
      </c>
    </row>
    <row r="1386" spans="1:5" ht="12.75">
      <c r="A1386" s="45" t="s">
        <v>313</v>
      </c>
      <c r="B1386" s="85">
        <f>B1353+B1374+B1385</f>
        <v>190295</v>
      </c>
      <c r="C1386" s="85">
        <f>C1353+C1374+C1385</f>
        <v>343000</v>
      </c>
      <c r="D1386" s="85">
        <f>D1353+D1374+D1385</f>
        <v>313500</v>
      </c>
      <c r="E1386" s="85">
        <f>E1353+E1374+E1385</f>
        <v>321000</v>
      </c>
    </row>
    <row r="1387" spans="1:5" ht="12.75">
      <c r="A1387" s="45" t="s">
        <v>245</v>
      </c>
      <c r="B1387" s="85">
        <f>B1322+B1353+B1374+B1385</f>
        <v>1570288</v>
      </c>
      <c r="C1387" s="85">
        <f>C1322+C1353+C1374+C1385</f>
        <v>1838000</v>
      </c>
      <c r="D1387" s="85">
        <f>D1322+D1353+D1374+D1385</f>
        <v>1921500</v>
      </c>
      <c r="E1387" s="85">
        <f>E1322+E1353+E1374+E1385</f>
        <v>2262000</v>
      </c>
    </row>
    <row r="1388" spans="1:5" ht="12.75">
      <c r="A1388" s="14"/>
      <c r="B1388" s="106"/>
      <c r="C1388" s="106"/>
      <c r="D1388" s="106"/>
      <c r="E1388" s="107"/>
    </row>
    <row r="1410" spans="1:5" ht="14.25">
      <c r="A1410" s="163" t="s">
        <v>319</v>
      </c>
      <c r="B1410" s="164"/>
      <c r="C1410" s="164"/>
      <c r="D1410" s="164"/>
      <c r="E1410" s="165"/>
    </row>
    <row r="1411" spans="1:5" ht="14.25">
      <c r="A1411" s="157" t="s">
        <v>314</v>
      </c>
      <c r="B1411" s="158"/>
      <c r="C1411" s="158"/>
      <c r="D1411" s="158"/>
      <c r="E1411" s="159"/>
    </row>
    <row r="1412" spans="1:5" ht="14.25">
      <c r="A1412" s="157" t="s">
        <v>246</v>
      </c>
      <c r="B1412" s="158"/>
      <c r="C1412" s="158"/>
      <c r="D1412" s="158"/>
      <c r="E1412" s="159"/>
    </row>
    <row r="1413" spans="1:5" ht="14.25">
      <c r="A1413" s="166" t="s">
        <v>516</v>
      </c>
      <c r="B1413" s="167"/>
      <c r="C1413" s="167"/>
      <c r="D1413" s="167"/>
      <c r="E1413" s="168"/>
    </row>
    <row r="1414" spans="1:5" ht="42.75">
      <c r="A1414" s="38" t="s">
        <v>146</v>
      </c>
      <c r="B1414" s="38" t="s">
        <v>475</v>
      </c>
      <c r="C1414" s="38" t="s">
        <v>452</v>
      </c>
      <c r="D1414" s="38" t="s">
        <v>476</v>
      </c>
      <c r="E1414" s="38" t="s">
        <v>477</v>
      </c>
    </row>
    <row r="1415" spans="1:5" ht="12.75">
      <c r="A1415" s="39" t="s">
        <v>147</v>
      </c>
      <c r="B1415" s="41"/>
      <c r="C1415" s="41"/>
      <c r="D1415" s="41"/>
      <c r="E1415" s="41"/>
    </row>
    <row r="1416" spans="1:5" ht="12.75">
      <c r="A1416" s="39" t="s">
        <v>148</v>
      </c>
      <c r="B1416" s="41"/>
      <c r="C1416" s="41"/>
      <c r="D1416" s="41"/>
      <c r="E1416" s="41"/>
    </row>
    <row r="1417" spans="1:5" ht="12.75">
      <c r="A1417" s="41" t="s">
        <v>149</v>
      </c>
      <c r="B1417" s="84">
        <v>325120</v>
      </c>
      <c r="C1417" s="84">
        <v>400000</v>
      </c>
      <c r="D1417" s="84">
        <v>550000</v>
      </c>
      <c r="E1417" s="84">
        <v>609000</v>
      </c>
    </row>
    <row r="1418" spans="1:5" ht="12.75">
      <c r="A1418" s="41" t="s">
        <v>181</v>
      </c>
      <c r="B1418" s="84">
        <v>345753</v>
      </c>
      <c r="C1418" s="84">
        <v>300000</v>
      </c>
      <c r="D1418" s="84">
        <v>600000</v>
      </c>
      <c r="E1418" s="84">
        <v>652000</v>
      </c>
    </row>
    <row r="1419" spans="1:5" ht="12.75">
      <c r="A1419" s="41" t="s">
        <v>182</v>
      </c>
      <c r="B1419" s="84">
        <v>33512</v>
      </c>
      <c r="C1419" s="84">
        <v>50000</v>
      </c>
      <c r="D1419" s="84">
        <v>55000</v>
      </c>
      <c r="E1419" s="84">
        <v>61000</v>
      </c>
    </row>
    <row r="1420" spans="1:5" ht="12.75">
      <c r="A1420" s="45" t="s">
        <v>183</v>
      </c>
      <c r="B1420" s="85">
        <f>B1417+B1418+B1419</f>
        <v>704385</v>
      </c>
      <c r="C1420" s="85">
        <f>C1417+C1418+C1419</f>
        <v>750000</v>
      </c>
      <c r="D1420" s="85">
        <f>D1417+D1418+D1419</f>
        <v>1205000</v>
      </c>
      <c r="E1420" s="85">
        <f>E1417+E1418+E1419</f>
        <v>1322000</v>
      </c>
    </row>
    <row r="1421" spans="1:5" ht="12.75">
      <c r="A1421" s="41"/>
      <c r="B1421" s="84"/>
      <c r="C1421" s="84"/>
      <c r="D1421" s="84"/>
      <c r="E1421" s="84"/>
    </row>
    <row r="1422" spans="1:5" ht="12.75">
      <c r="A1422" s="39" t="s">
        <v>184</v>
      </c>
      <c r="B1422" s="84"/>
      <c r="C1422" s="84"/>
      <c r="D1422" s="84"/>
      <c r="E1422" s="84"/>
    </row>
    <row r="1423" spans="1:5" ht="12.75">
      <c r="A1423" s="41" t="s">
        <v>153</v>
      </c>
      <c r="B1423" s="84">
        <v>219604</v>
      </c>
      <c r="C1423" s="84">
        <v>300000</v>
      </c>
      <c r="D1423" s="84">
        <v>350000</v>
      </c>
      <c r="E1423" s="84">
        <v>452000</v>
      </c>
    </row>
    <row r="1424" spans="1:5" ht="12.75">
      <c r="A1424" s="41" t="s">
        <v>154</v>
      </c>
      <c r="B1424" s="84">
        <v>90284</v>
      </c>
      <c r="C1424" s="84">
        <v>150000</v>
      </c>
      <c r="D1424" s="84">
        <v>50000</v>
      </c>
      <c r="E1424" s="84">
        <v>100000</v>
      </c>
    </row>
    <row r="1425" spans="1:5" ht="12.75">
      <c r="A1425" s="41" t="s">
        <v>155</v>
      </c>
      <c r="B1425" s="84">
        <v>15026</v>
      </c>
      <c r="C1425" s="84">
        <v>70000</v>
      </c>
      <c r="D1425" s="84">
        <v>40000</v>
      </c>
      <c r="E1425" s="84">
        <v>50000</v>
      </c>
    </row>
    <row r="1426" spans="1:5" ht="12.75">
      <c r="A1426" s="41" t="s">
        <v>185</v>
      </c>
      <c r="B1426" s="84">
        <v>31560</v>
      </c>
      <c r="C1426" s="84">
        <v>25000</v>
      </c>
      <c r="D1426" s="84">
        <v>3000</v>
      </c>
      <c r="E1426" s="84">
        <v>5000</v>
      </c>
    </row>
    <row r="1427" spans="1:5" ht="12.75">
      <c r="A1427" s="45" t="s">
        <v>105</v>
      </c>
      <c r="B1427" s="85">
        <f>SUM(B1423:B1426)</f>
        <v>356474</v>
      </c>
      <c r="C1427" s="85">
        <f>SUM(C1423:C1426)</f>
        <v>545000</v>
      </c>
      <c r="D1427" s="85">
        <f>SUM(D1423:D1426)</f>
        <v>443000</v>
      </c>
      <c r="E1427" s="85">
        <f>SUM(E1423:E1426)</f>
        <v>607000</v>
      </c>
    </row>
    <row r="1428" spans="1:5" ht="12.75">
      <c r="A1428" s="41" t="s">
        <v>157</v>
      </c>
      <c r="B1428" s="84">
        <v>0</v>
      </c>
      <c r="C1428" s="84">
        <v>40000</v>
      </c>
      <c r="D1428" s="84">
        <v>0</v>
      </c>
      <c r="E1428" s="84">
        <v>40000</v>
      </c>
    </row>
    <row r="1429" spans="1:5" ht="12.75">
      <c r="A1429" s="41" t="s">
        <v>158</v>
      </c>
      <c r="B1429" s="84">
        <v>23258</v>
      </c>
      <c r="C1429" s="84">
        <v>40000</v>
      </c>
      <c r="D1429" s="84">
        <v>20000</v>
      </c>
      <c r="E1429" s="84">
        <v>25000</v>
      </c>
    </row>
    <row r="1430" spans="1:5" ht="12.75">
      <c r="A1430" s="41" t="s">
        <v>159</v>
      </c>
      <c r="B1430" s="84">
        <v>0</v>
      </c>
      <c r="C1430" s="84">
        <v>20000</v>
      </c>
      <c r="D1430" s="84">
        <v>0</v>
      </c>
      <c r="E1430" s="84">
        <v>15000</v>
      </c>
    </row>
    <row r="1431" spans="1:5" ht="12.75">
      <c r="A1431" s="45" t="s">
        <v>106</v>
      </c>
      <c r="B1431" s="85">
        <f>B1420+B1427+B1428+B1429+B1430</f>
        <v>1084117</v>
      </c>
      <c r="C1431" s="85">
        <f>C1420+C1427+C1428+C1429+C1430</f>
        <v>1395000</v>
      </c>
      <c r="D1431" s="85">
        <f>D1420+D1427+D1428+D1429+D1430</f>
        <v>1668000</v>
      </c>
      <c r="E1431" s="85">
        <f>E1420+E1427+E1428+E1429+E1430</f>
        <v>2009000</v>
      </c>
    </row>
    <row r="1432" spans="1:5" ht="12.75">
      <c r="A1432" s="39" t="s">
        <v>160</v>
      </c>
      <c r="B1432" s="84"/>
      <c r="C1432" s="84"/>
      <c r="D1432" s="84"/>
      <c r="E1432" s="84"/>
    </row>
    <row r="1433" spans="1:5" ht="12.75">
      <c r="A1433" s="39" t="s">
        <v>161</v>
      </c>
      <c r="B1433" s="84"/>
      <c r="C1433" s="84"/>
      <c r="D1433" s="84"/>
      <c r="E1433" s="84"/>
    </row>
    <row r="1434" spans="1:5" ht="12.75">
      <c r="A1434" s="41" t="s">
        <v>186</v>
      </c>
      <c r="B1434" s="84">
        <v>180054</v>
      </c>
      <c r="C1434" s="84">
        <v>300000</v>
      </c>
      <c r="D1434" s="84">
        <v>220000</v>
      </c>
      <c r="E1434" s="84">
        <v>250000</v>
      </c>
    </row>
    <row r="1435" spans="1:5" ht="12.75">
      <c r="A1435" s="39" t="s">
        <v>164</v>
      </c>
      <c r="B1435" s="84"/>
      <c r="C1435" s="84"/>
      <c r="D1435" s="84"/>
      <c r="E1435" s="84"/>
    </row>
    <row r="1436" spans="1:5" ht="12.75">
      <c r="A1436" s="41" t="s">
        <v>165</v>
      </c>
      <c r="B1436" s="84">
        <v>29756</v>
      </c>
      <c r="C1436" s="84">
        <v>75000</v>
      </c>
      <c r="D1436" s="84">
        <v>75000</v>
      </c>
      <c r="E1436" s="84">
        <v>75000</v>
      </c>
    </row>
    <row r="1437" spans="1:5" ht="12.75">
      <c r="A1437" s="41" t="s">
        <v>166</v>
      </c>
      <c r="B1437" s="84">
        <v>10186</v>
      </c>
      <c r="C1437" s="84">
        <v>10000</v>
      </c>
      <c r="D1437" s="84">
        <v>0</v>
      </c>
      <c r="E1437" s="84">
        <v>0</v>
      </c>
    </row>
    <row r="1438" spans="1:5" ht="12.75">
      <c r="A1438" s="41" t="s">
        <v>168</v>
      </c>
      <c r="B1438" s="84">
        <v>4335</v>
      </c>
      <c r="C1438" s="84">
        <v>10000</v>
      </c>
      <c r="D1438" s="84">
        <v>8500</v>
      </c>
      <c r="E1438" s="84">
        <v>10000</v>
      </c>
    </row>
    <row r="1439" spans="1:5" ht="12.75">
      <c r="A1439" s="41" t="s">
        <v>169</v>
      </c>
      <c r="B1439" s="84">
        <v>5028</v>
      </c>
      <c r="C1439" s="84">
        <v>12000</v>
      </c>
      <c r="D1439" s="84">
        <v>3000</v>
      </c>
      <c r="E1439" s="84">
        <v>5000</v>
      </c>
    </row>
    <row r="1440" spans="1:5" ht="12.75">
      <c r="A1440" s="41" t="s">
        <v>171</v>
      </c>
      <c r="B1440" s="84">
        <v>0</v>
      </c>
      <c r="C1440" s="84">
        <v>2500</v>
      </c>
      <c r="D1440" s="84">
        <v>0</v>
      </c>
      <c r="E1440" s="84">
        <v>0</v>
      </c>
    </row>
    <row r="1441" spans="1:5" ht="12.75">
      <c r="A1441" s="41" t="s">
        <v>172</v>
      </c>
      <c r="B1441" s="84">
        <v>0</v>
      </c>
      <c r="C1441" s="84">
        <v>5000</v>
      </c>
      <c r="D1441" s="84">
        <v>0</v>
      </c>
      <c r="E1441" s="84">
        <v>0</v>
      </c>
    </row>
    <row r="1442" spans="1:5" ht="12.75">
      <c r="A1442" s="39" t="s">
        <v>173</v>
      </c>
      <c r="B1442" s="84"/>
      <c r="C1442" s="84"/>
      <c r="D1442" s="84"/>
      <c r="E1442" s="84"/>
    </row>
    <row r="1443" spans="1:5" ht="12.75">
      <c r="A1443" s="41" t="s">
        <v>174</v>
      </c>
      <c r="B1443" s="84">
        <v>13762</v>
      </c>
      <c r="C1443" s="84">
        <v>25000</v>
      </c>
      <c r="D1443" s="84">
        <v>8000</v>
      </c>
      <c r="E1443" s="84">
        <v>10000</v>
      </c>
    </row>
    <row r="1444" spans="1:5" ht="12.75">
      <c r="A1444" s="41" t="s">
        <v>175</v>
      </c>
      <c r="B1444" s="84">
        <v>45528</v>
      </c>
      <c r="C1444" s="84">
        <v>100000</v>
      </c>
      <c r="D1444" s="84">
        <v>25000</v>
      </c>
      <c r="E1444" s="84">
        <v>50000</v>
      </c>
    </row>
    <row r="1445" spans="1:5" ht="12.75">
      <c r="A1445" s="41" t="s">
        <v>176</v>
      </c>
      <c r="B1445" s="84">
        <v>0</v>
      </c>
      <c r="C1445" s="84">
        <v>5000</v>
      </c>
      <c r="D1445" s="84">
        <v>2000</v>
      </c>
      <c r="E1445" s="84">
        <v>3000</v>
      </c>
    </row>
    <row r="1446" spans="1:5" ht="12.75">
      <c r="A1446" s="41" t="s">
        <v>177</v>
      </c>
      <c r="B1446" s="84">
        <v>7173</v>
      </c>
      <c r="C1446" s="84">
        <v>10000</v>
      </c>
      <c r="D1446" s="84">
        <v>7000</v>
      </c>
      <c r="E1446" s="84">
        <v>8000</v>
      </c>
    </row>
    <row r="1447" spans="1:5" ht="12.75">
      <c r="A1447" s="41" t="s">
        <v>322</v>
      </c>
      <c r="B1447" s="84">
        <v>0</v>
      </c>
      <c r="C1447" s="84">
        <v>25000</v>
      </c>
      <c r="D1447" s="84">
        <v>19000</v>
      </c>
      <c r="E1447" s="84">
        <v>50000</v>
      </c>
    </row>
    <row r="1448" spans="1:5" ht="12.75">
      <c r="A1448" s="39" t="s">
        <v>107</v>
      </c>
      <c r="B1448" s="95"/>
      <c r="C1448" s="95"/>
      <c r="D1448" s="95"/>
      <c r="E1448" s="95"/>
    </row>
    <row r="1449" spans="1:5" ht="12.75">
      <c r="A1449" s="41" t="s">
        <v>108</v>
      </c>
      <c r="B1449" s="84">
        <v>83175</v>
      </c>
      <c r="C1449" s="84">
        <v>150000</v>
      </c>
      <c r="D1449" s="84">
        <v>65000</v>
      </c>
      <c r="E1449" s="84">
        <v>70000</v>
      </c>
    </row>
    <row r="1450" spans="1:5" ht="12.75">
      <c r="A1450" s="41" t="s">
        <v>190</v>
      </c>
      <c r="B1450" s="84">
        <v>0</v>
      </c>
      <c r="C1450" s="84">
        <v>25000</v>
      </c>
      <c r="D1450" s="84">
        <v>0</v>
      </c>
      <c r="E1450" s="84">
        <v>0</v>
      </c>
    </row>
    <row r="1451" spans="1:5" ht="12.75">
      <c r="A1451" s="39" t="s">
        <v>295</v>
      </c>
      <c r="B1451" s="84"/>
      <c r="C1451" s="84"/>
      <c r="D1451" s="84"/>
      <c r="E1451" s="84"/>
    </row>
    <row r="1452" spans="1:5" ht="12.75">
      <c r="A1452" s="41" t="s">
        <v>192</v>
      </c>
      <c r="B1452" s="84">
        <v>0</v>
      </c>
      <c r="C1452" s="84">
        <v>0</v>
      </c>
      <c r="D1452" s="84">
        <v>0</v>
      </c>
      <c r="E1452" s="84">
        <v>0</v>
      </c>
    </row>
    <row r="1453" spans="1:5" ht="12.75">
      <c r="A1453" s="41" t="s">
        <v>22</v>
      </c>
      <c r="B1453" s="84">
        <v>0</v>
      </c>
      <c r="C1453" s="84">
        <v>25000</v>
      </c>
      <c r="D1453" s="84">
        <v>14000</v>
      </c>
      <c r="E1453" s="84">
        <v>15000</v>
      </c>
    </row>
    <row r="1454" spans="1:5" ht="12.75">
      <c r="A1454" s="39" t="s">
        <v>194</v>
      </c>
      <c r="B1454" s="84"/>
      <c r="C1454" s="84"/>
      <c r="D1454" s="84"/>
      <c r="E1454" s="84"/>
    </row>
    <row r="1455" spans="1:5" ht="12.75">
      <c r="A1455" s="41" t="s">
        <v>195</v>
      </c>
      <c r="B1455" s="84">
        <v>50316</v>
      </c>
      <c r="C1455" s="84">
        <v>200000</v>
      </c>
      <c r="D1455" s="84">
        <v>100000</v>
      </c>
      <c r="E1455" s="84">
        <v>100000</v>
      </c>
    </row>
    <row r="1456" spans="1:5" ht="12.75">
      <c r="A1456" s="48" t="s">
        <v>0</v>
      </c>
      <c r="B1456" s="84">
        <v>13680</v>
      </c>
      <c r="C1456" s="84">
        <v>60000</v>
      </c>
      <c r="D1456" s="84">
        <v>12000</v>
      </c>
      <c r="E1456" s="84">
        <v>15000</v>
      </c>
    </row>
    <row r="1457" spans="1:5" ht="12.75">
      <c r="A1457" s="41" t="s">
        <v>1</v>
      </c>
      <c r="B1457" s="84">
        <v>35994</v>
      </c>
      <c r="C1457" s="84">
        <v>80000</v>
      </c>
      <c r="D1457" s="84">
        <v>85000</v>
      </c>
      <c r="E1457" s="84">
        <v>90000</v>
      </c>
    </row>
    <row r="1458" spans="1:5" ht="12.75">
      <c r="A1458" s="39" t="s">
        <v>110</v>
      </c>
      <c r="B1458" s="84"/>
      <c r="C1458" s="84"/>
      <c r="D1458" s="84"/>
      <c r="E1458" s="84"/>
    </row>
    <row r="1459" spans="1:5" ht="12.75">
      <c r="A1459" s="41" t="s">
        <v>196</v>
      </c>
      <c r="B1459" s="84">
        <v>0</v>
      </c>
      <c r="C1459" s="84">
        <v>0</v>
      </c>
      <c r="D1459" s="84">
        <v>0</v>
      </c>
      <c r="E1459" s="84">
        <v>0</v>
      </c>
    </row>
    <row r="1460" spans="1:5" ht="12.75">
      <c r="A1460" s="48" t="s">
        <v>111</v>
      </c>
      <c r="B1460" s="84">
        <v>0</v>
      </c>
      <c r="C1460" s="84">
        <v>0</v>
      </c>
      <c r="D1460" s="84">
        <v>0</v>
      </c>
      <c r="E1460" s="84">
        <v>0</v>
      </c>
    </row>
    <row r="1461" spans="1:5" ht="12.75">
      <c r="A1461" s="45" t="s">
        <v>296</v>
      </c>
      <c r="B1461" s="85">
        <f>SUM(B1434:B1460)</f>
        <v>478987</v>
      </c>
      <c r="C1461" s="85">
        <f>SUM(C1434:C1460)</f>
        <v>1119500</v>
      </c>
      <c r="D1461" s="85">
        <f>SUM(D1434:D1460)</f>
        <v>643500</v>
      </c>
      <c r="E1461" s="85">
        <f>SUM(E1434:E1460)</f>
        <v>751000</v>
      </c>
    </row>
    <row r="1466" spans="1:5" ht="14.25">
      <c r="A1466" s="163" t="s">
        <v>319</v>
      </c>
      <c r="B1466" s="164"/>
      <c r="C1466" s="164"/>
      <c r="D1466" s="164"/>
      <c r="E1466" s="165"/>
    </row>
    <row r="1467" spans="1:5" ht="14.25">
      <c r="A1467" s="157" t="s">
        <v>314</v>
      </c>
      <c r="B1467" s="158"/>
      <c r="C1467" s="158"/>
      <c r="D1467" s="158"/>
      <c r="E1467" s="159"/>
    </row>
    <row r="1468" spans="1:5" ht="14.25">
      <c r="A1468" s="157" t="s">
        <v>246</v>
      </c>
      <c r="B1468" s="158"/>
      <c r="C1468" s="158"/>
      <c r="D1468" s="158"/>
      <c r="E1468" s="159"/>
    </row>
    <row r="1469" spans="1:5" ht="14.25">
      <c r="A1469" s="166" t="s">
        <v>516</v>
      </c>
      <c r="B1469" s="167"/>
      <c r="C1469" s="167"/>
      <c r="D1469" s="167"/>
      <c r="E1469" s="168"/>
    </row>
    <row r="1470" spans="1:5" ht="42.75">
      <c r="A1470" s="38" t="s">
        <v>146</v>
      </c>
      <c r="B1470" s="38" t="s">
        <v>475</v>
      </c>
      <c r="C1470" s="38" t="s">
        <v>452</v>
      </c>
      <c r="D1470" s="38" t="s">
        <v>476</v>
      </c>
      <c r="E1470" s="38" t="s">
        <v>477</v>
      </c>
    </row>
    <row r="1471" spans="1:5" ht="12.75">
      <c r="A1471" s="39" t="s">
        <v>113</v>
      </c>
      <c r="B1471" s="43"/>
      <c r="C1471" s="43"/>
      <c r="D1471" s="43"/>
      <c r="E1471" s="43"/>
    </row>
    <row r="1472" spans="1:5" ht="12.75">
      <c r="A1472" s="39" t="s">
        <v>114</v>
      </c>
      <c r="B1472" s="43"/>
      <c r="C1472" s="43"/>
      <c r="D1472" s="43"/>
      <c r="E1472" s="43"/>
    </row>
    <row r="1473" spans="1:5" ht="12.75">
      <c r="A1473" s="41" t="s">
        <v>197</v>
      </c>
      <c r="B1473" s="84">
        <v>0</v>
      </c>
      <c r="C1473" s="84">
        <v>0</v>
      </c>
      <c r="D1473" s="84">
        <v>0</v>
      </c>
      <c r="E1473" s="84">
        <v>0</v>
      </c>
    </row>
    <row r="1474" spans="1:5" ht="12.75">
      <c r="A1474" s="41" t="s">
        <v>198</v>
      </c>
      <c r="B1474" s="84">
        <v>0</v>
      </c>
      <c r="C1474" s="84">
        <v>0</v>
      </c>
      <c r="D1474" s="84">
        <v>0</v>
      </c>
      <c r="E1474" s="84">
        <v>0</v>
      </c>
    </row>
    <row r="1475" spans="1:5" ht="12.75">
      <c r="A1475" s="41" t="s">
        <v>199</v>
      </c>
      <c r="B1475" s="84">
        <v>0</v>
      </c>
      <c r="C1475" s="84">
        <v>0</v>
      </c>
      <c r="D1475" s="84">
        <v>0</v>
      </c>
      <c r="E1475" s="84">
        <v>0</v>
      </c>
    </row>
    <row r="1476" spans="1:5" ht="12.75">
      <c r="A1476" s="41" t="s">
        <v>200</v>
      </c>
      <c r="B1476" s="84">
        <v>0</v>
      </c>
      <c r="C1476" s="84">
        <v>0</v>
      </c>
      <c r="D1476" s="84">
        <v>0</v>
      </c>
      <c r="E1476" s="84">
        <v>0</v>
      </c>
    </row>
    <row r="1477" spans="1:5" ht="12.75">
      <c r="A1477" s="41" t="s">
        <v>304</v>
      </c>
      <c r="B1477" s="84">
        <v>0</v>
      </c>
      <c r="C1477" s="84">
        <v>0</v>
      </c>
      <c r="D1477" s="84">
        <v>0</v>
      </c>
      <c r="E1477" s="84">
        <v>0</v>
      </c>
    </row>
    <row r="1478" spans="1:5" ht="12.75">
      <c r="A1478" s="39" t="s">
        <v>309</v>
      </c>
      <c r="B1478" s="84"/>
      <c r="C1478" s="84"/>
      <c r="D1478" s="84"/>
      <c r="E1478" s="84"/>
    </row>
    <row r="1479" spans="1:5" ht="12.75">
      <c r="A1479" s="41" t="s">
        <v>310</v>
      </c>
      <c r="B1479" s="84">
        <v>0</v>
      </c>
      <c r="C1479" s="84">
        <v>5000</v>
      </c>
      <c r="D1479" s="84">
        <v>0</v>
      </c>
      <c r="E1479" s="84">
        <v>0</v>
      </c>
    </row>
    <row r="1480" spans="1:5" ht="12.75">
      <c r="A1480" s="45" t="s">
        <v>312</v>
      </c>
      <c r="B1480" s="85">
        <f>B1473+B1474+B1475+B1476+B1477+B1479</f>
        <v>0</v>
      </c>
      <c r="C1480" s="85">
        <f>C1473+C1474+C1475+C1476+C1477+C1479</f>
        <v>5000</v>
      </c>
      <c r="D1480" s="85">
        <f>D1473+D1474+D1475+D1476+D1477+D1479</f>
        <v>0</v>
      </c>
      <c r="E1480" s="85">
        <f>E1473+E1474+E1475+E1476+E1477+E1479</f>
        <v>0</v>
      </c>
    </row>
    <row r="1481" spans="1:5" ht="12.75">
      <c r="A1481" s="39" t="s">
        <v>297</v>
      </c>
      <c r="B1481" s="105"/>
      <c r="C1481" s="84"/>
      <c r="D1481" s="84"/>
      <c r="E1481" s="84"/>
    </row>
    <row r="1482" spans="1:5" ht="12.75">
      <c r="A1482" s="41" t="s">
        <v>359</v>
      </c>
      <c r="B1482" s="84">
        <v>0</v>
      </c>
      <c r="C1482" s="84">
        <v>0</v>
      </c>
      <c r="D1482" s="84">
        <v>0</v>
      </c>
      <c r="E1482" s="84">
        <v>0</v>
      </c>
    </row>
    <row r="1483" spans="1:5" ht="12.75">
      <c r="A1483" s="41" t="s">
        <v>119</v>
      </c>
      <c r="B1483" s="84">
        <v>0</v>
      </c>
      <c r="C1483" s="84">
        <v>0</v>
      </c>
      <c r="D1483" s="84">
        <v>0</v>
      </c>
      <c r="E1483" s="84">
        <v>0</v>
      </c>
    </row>
    <row r="1484" spans="1:5" ht="12.75">
      <c r="A1484" s="41" t="s">
        <v>120</v>
      </c>
      <c r="B1484" s="84">
        <v>0</v>
      </c>
      <c r="C1484" s="84">
        <v>0</v>
      </c>
      <c r="D1484" s="84">
        <v>0</v>
      </c>
      <c r="E1484" s="84">
        <v>0</v>
      </c>
    </row>
    <row r="1485" spans="1:5" ht="12.75">
      <c r="A1485" s="41" t="s">
        <v>121</v>
      </c>
      <c r="B1485" s="84">
        <v>0</v>
      </c>
      <c r="C1485" s="84">
        <v>0</v>
      </c>
      <c r="D1485" s="84">
        <v>0</v>
      </c>
      <c r="E1485" s="84">
        <v>0</v>
      </c>
    </row>
    <row r="1486" spans="1:5" ht="12.75">
      <c r="A1486" s="41" t="s">
        <v>247</v>
      </c>
      <c r="B1486" s="84">
        <v>0</v>
      </c>
      <c r="C1486" s="84">
        <v>0</v>
      </c>
      <c r="D1486" s="84">
        <v>0</v>
      </c>
      <c r="E1486" s="84">
        <v>0</v>
      </c>
    </row>
    <row r="1487" spans="1:5" ht="12.75">
      <c r="A1487" s="41" t="s">
        <v>248</v>
      </c>
      <c r="B1487" s="84">
        <v>0</v>
      </c>
      <c r="C1487" s="84">
        <v>0</v>
      </c>
      <c r="D1487" s="84">
        <v>0</v>
      </c>
      <c r="E1487" s="84">
        <v>0</v>
      </c>
    </row>
    <row r="1488" spans="1:5" ht="12.75">
      <c r="A1488" s="49" t="s">
        <v>363</v>
      </c>
      <c r="B1488" s="84">
        <v>0</v>
      </c>
      <c r="C1488" s="84">
        <v>0</v>
      </c>
      <c r="D1488" s="84">
        <v>0</v>
      </c>
      <c r="E1488" s="84">
        <v>0</v>
      </c>
    </row>
    <row r="1489" spans="1:5" ht="12.75">
      <c r="A1489" s="41" t="s">
        <v>257</v>
      </c>
      <c r="B1489" s="84">
        <v>0</v>
      </c>
      <c r="C1489" s="84">
        <v>0</v>
      </c>
      <c r="D1489" s="84">
        <v>0</v>
      </c>
      <c r="E1489" s="84">
        <v>0</v>
      </c>
    </row>
    <row r="1490" spans="1:5" ht="12.75">
      <c r="A1490" s="49" t="s">
        <v>315</v>
      </c>
      <c r="B1490" s="84">
        <v>27783</v>
      </c>
      <c r="C1490" s="84">
        <v>0</v>
      </c>
      <c r="D1490" s="84">
        <v>0</v>
      </c>
      <c r="E1490" s="84">
        <v>0</v>
      </c>
    </row>
    <row r="1491" spans="1:5" ht="12.75">
      <c r="A1491" s="41" t="s">
        <v>258</v>
      </c>
      <c r="B1491" s="84">
        <v>0</v>
      </c>
      <c r="C1491" s="84">
        <v>0</v>
      </c>
      <c r="D1491" s="84">
        <v>0</v>
      </c>
      <c r="E1491" s="84">
        <v>0</v>
      </c>
    </row>
    <row r="1492" spans="1:5" ht="12.75">
      <c r="A1492" s="41" t="s">
        <v>21</v>
      </c>
      <c r="B1492" s="84">
        <v>0</v>
      </c>
      <c r="C1492" s="84">
        <v>0</v>
      </c>
      <c r="D1492" s="84">
        <v>0</v>
      </c>
      <c r="E1492" s="84">
        <v>0</v>
      </c>
    </row>
    <row r="1493" spans="1:5" ht="12.75">
      <c r="A1493" s="45" t="s">
        <v>126</v>
      </c>
      <c r="B1493" s="85">
        <f>B1482+B1483+B1484+B1485+B1486+B1487+B1488+B1489+B1490+B1491</f>
        <v>27783</v>
      </c>
      <c r="C1493" s="85">
        <f>C1482+C1483+C1484+C1485+C1486+C1487+C1488+C1489+C1490+C1491</f>
        <v>0</v>
      </c>
      <c r="D1493" s="85">
        <f>D1482+D1483+D1484+D1485+D1486+D1487+D1488+D1489+D1490+D1491</f>
        <v>0</v>
      </c>
      <c r="E1493" s="85">
        <f>E1482+E1483+E1484+E1485+E1486+E1487+E1488+E1489+E1490+E1491</f>
        <v>0</v>
      </c>
    </row>
    <row r="1494" spans="1:5" ht="12.75">
      <c r="A1494" s="45" t="s">
        <v>313</v>
      </c>
      <c r="B1494" s="85">
        <f>B1461+B1480+B1493</f>
        <v>506770</v>
      </c>
      <c r="C1494" s="85">
        <f>C1461+C1480+C1493</f>
        <v>1124500</v>
      </c>
      <c r="D1494" s="85">
        <f>D1461+D1480+D1493</f>
        <v>643500</v>
      </c>
      <c r="E1494" s="85">
        <f>E1461+E1480+E1493</f>
        <v>751000</v>
      </c>
    </row>
    <row r="1495" spans="1:5" ht="12.75">
      <c r="A1495" s="45" t="s">
        <v>259</v>
      </c>
      <c r="B1495" s="85">
        <f>B1431+B1461+B1480+B1493</f>
        <v>1590887</v>
      </c>
      <c r="C1495" s="85">
        <f>C1431+C1461+C1480+C1493</f>
        <v>2519500</v>
      </c>
      <c r="D1495" s="85">
        <f>D1431+D1461+D1480+D1493</f>
        <v>2311500</v>
      </c>
      <c r="E1495" s="85">
        <f>E1431+E1461+E1480+E1493</f>
        <v>2760000</v>
      </c>
    </row>
    <row r="1496" spans="1:5" ht="12.75">
      <c r="A1496" s="26"/>
      <c r="B1496" s="27"/>
      <c r="C1496" s="27"/>
      <c r="D1496" s="27"/>
      <c r="E1496" s="28"/>
    </row>
    <row r="1518" spans="1:5" ht="14.25">
      <c r="A1518" s="163" t="s">
        <v>319</v>
      </c>
      <c r="B1518" s="164"/>
      <c r="C1518" s="164"/>
      <c r="D1518" s="164"/>
      <c r="E1518" s="165"/>
    </row>
    <row r="1519" spans="1:5" ht="14.25">
      <c r="A1519" s="157" t="s">
        <v>314</v>
      </c>
      <c r="B1519" s="158"/>
      <c r="C1519" s="158"/>
      <c r="D1519" s="158"/>
      <c r="E1519" s="159"/>
    </row>
    <row r="1520" spans="1:5" ht="14.25">
      <c r="A1520" s="157" t="s">
        <v>260</v>
      </c>
      <c r="B1520" s="158"/>
      <c r="C1520" s="158"/>
      <c r="D1520" s="158"/>
      <c r="E1520" s="159"/>
    </row>
    <row r="1521" spans="1:5" ht="14.25">
      <c r="A1521" s="166" t="s">
        <v>516</v>
      </c>
      <c r="B1521" s="167"/>
      <c r="C1521" s="167"/>
      <c r="D1521" s="167"/>
      <c r="E1521" s="168"/>
    </row>
    <row r="1522" spans="1:5" ht="42.75">
      <c r="A1522" s="38" t="s">
        <v>146</v>
      </c>
      <c r="B1522" s="38" t="s">
        <v>475</v>
      </c>
      <c r="C1522" s="38" t="s">
        <v>452</v>
      </c>
      <c r="D1522" s="38" t="s">
        <v>476</v>
      </c>
      <c r="E1522" s="38" t="s">
        <v>477</v>
      </c>
    </row>
    <row r="1523" spans="1:5" ht="12.75">
      <c r="A1523" s="39" t="s">
        <v>147</v>
      </c>
      <c r="B1523" s="41"/>
      <c r="C1523" s="41"/>
      <c r="D1523" s="41"/>
      <c r="E1523" s="41"/>
    </row>
    <row r="1524" spans="1:5" ht="12.75">
      <c r="A1524" s="39" t="s">
        <v>148</v>
      </c>
      <c r="B1524" s="41"/>
      <c r="C1524" s="41"/>
      <c r="D1524" s="41"/>
      <c r="E1524" s="41"/>
    </row>
    <row r="1525" spans="1:5" ht="12.75">
      <c r="A1525" s="41" t="s">
        <v>149</v>
      </c>
      <c r="B1525" s="84">
        <v>358011</v>
      </c>
      <c r="C1525" s="84">
        <v>700000</v>
      </c>
      <c r="D1525" s="84">
        <v>550000</v>
      </c>
      <c r="E1525" s="84">
        <v>650000</v>
      </c>
    </row>
    <row r="1526" spans="1:5" ht="12.75">
      <c r="A1526" s="41" t="s">
        <v>181</v>
      </c>
      <c r="B1526" s="84">
        <v>378573</v>
      </c>
      <c r="C1526" s="84">
        <v>350000</v>
      </c>
      <c r="D1526" s="84">
        <v>600000</v>
      </c>
      <c r="E1526" s="84">
        <v>625000</v>
      </c>
    </row>
    <row r="1527" spans="1:5" ht="12.75">
      <c r="A1527" s="41" t="s">
        <v>182</v>
      </c>
      <c r="B1527" s="84">
        <v>36800</v>
      </c>
      <c r="C1527" s="84">
        <v>135000</v>
      </c>
      <c r="D1527" s="84">
        <v>75000</v>
      </c>
      <c r="E1527" s="84">
        <v>100000</v>
      </c>
    </row>
    <row r="1528" spans="1:5" ht="12.75">
      <c r="A1528" s="45" t="s">
        <v>183</v>
      </c>
      <c r="B1528" s="85">
        <f>B1525+B1526+B1527</f>
        <v>773384</v>
      </c>
      <c r="C1528" s="85">
        <f>C1525+C1526+C1527</f>
        <v>1185000</v>
      </c>
      <c r="D1528" s="85">
        <f>D1525+D1526+D1527</f>
        <v>1225000</v>
      </c>
      <c r="E1528" s="85">
        <f>E1525+E1526+E1527</f>
        <v>1375000</v>
      </c>
    </row>
    <row r="1529" spans="1:5" ht="12.75">
      <c r="A1529" s="41"/>
      <c r="B1529" s="84"/>
      <c r="C1529" s="84"/>
      <c r="D1529" s="84"/>
      <c r="E1529" s="84"/>
    </row>
    <row r="1530" spans="1:5" ht="12.75">
      <c r="A1530" s="39" t="s">
        <v>184</v>
      </c>
      <c r="B1530" s="84"/>
      <c r="C1530" s="84"/>
      <c r="D1530" s="84"/>
      <c r="E1530" s="84"/>
    </row>
    <row r="1531" spans="1:5" ht="12.75">
      <c r="A1531" s="41" t="s">
        <v>153</v>
      </c>
      <c r="B1531" s="84">
        <v>328617</v>
      </c>
      <c r="C1531" s="84">
        <v>500000</v>
      </c>
      <c r="D1531" s="84">
        <v>550000</v>
      </c>
      <c r="E1531" s="84">
        <v>600000</v>
      </c>
    </row>
    <row r="1532" spans="1:5" ht="12.75">
      <c r="A1532" s="41" t="s">
        <v>154</v>
      </c>
      <c r="B1532" s="84">
        <v>120636</v>
      </c>
      <c r="C1532" s="84">
        <v>250000</v>
      </c>
      <c r="D1532" s="84">
        <v>65000</v>
      </c>
      <c r="E1532" s="84">
        <v>100000</v>
      </c>
    </row>
    <row r="1533" spans="1:5" ht="12.75">
      <c r="A1533" s="41" t="s">
        <v>155</v>
      </c>
      <c r="B1533" s="84">
        <v>23613</v>
      </c>
      <c r="C1533" s="84">
        <v>125000</v>
      </c>
      <c r="D1533" s="84">
        <v>70000</v>
      </c>
      <c r="E1533" s="84">
        <v>75000</v>
      </c>
    </row>
    <row r="1534" spans="1:5" ht="12.75">
      <c r="A1534" s="41" t="s">
        <v>185</v>
      </c>
      <c r="B1534" s="84">
        <v>42123</v>
      </c>
      <c r="C1534" s="84">
        <v>50000</v>
      </c>
      <c r="D1534" s="84">
        <v>15000</v>
      </c>
      <c r="E1534" s="84">
        <v>17000</v>
      </c>
    </row>
    <row r="1535" spans="1:5" ht="12.75">
      <c r="A1535" s="45" t="s">
        <v>105</v>
      </c>
      <c r="B1535" s="85">
        <f>SUM(B1531:B1534)</f>
        <v>514989</v>
      </c>
      <c r="C1535" s="85">
        <f>SUM(C1531:C1534)</f>
        <v>925000</v>
      </c>
      <c r="D1535" s="85">
        <f>SUM(D1531:D1534)</f>
        <v>700000</v>
      </c>
      <c r="E1535" s="85">
        <f>SUM(E1531:E1534)</f>
        <v>792000</v>
      </c>
    </row>
    <row r="1536" spans="1:5" ht="12.75">
      <c r="A1536" s="41" t="s">
        <v>157</v>
      </c>
      <c r="B1536" s="84">
        <v>0</v>
      </c>
      <c r="C1536" s="84">
        <v>165000</v>
      </c>
      <c r="D1536" s="84">
        <v>26000</v>
      </c>
      <c r="E1536" s="84">
        <v>100000</v>
      </c>
    </row>
    <row r="1537" spans="1:5" ht="12.75">
      <c r="A1537" s="41" t="s">
        <v>158</v>
      </c>
      <c r="B1537" s="84">
        <v>68215</v>
      </c>
      <c r="C1537" s="84">
        <v>165000</v>
      </c>
      <c r="D1537" s="84">
        <v>40000</v>
      </c>
      <c r="E1537" s="84">
        <v>50000</v>
      </c>
    </row>
    <row r="1538" spans="1:5" ht="12.75">
      <c r="A1538" s="41" t="s">
        <v>159</v>
      </c>
      <c r="B1538" s="84">
        <v>0</v>
      </c>
      <c r="C1538" s="84">
        <v>33000</v>
      </c>
      <c r="D1538" s="84">
        <v>0</v>
      </c>
      <c r="E1538" s="84">
        <v>25000</v>
      </c>
    </row>
    <row r="1539" spans="1:5" ht="12.75">
      <c r="A1539" s="45" t="s">
        <v>106</v>
      </c>
      <c r="B1539" s="85">
        <f>B1528+B1535+B1536+B1537+B1538</f>
        <v>1356588</v>
      </c>
      <c r="C1539" s="85">
        <f>C1528+C1535+C1536+C1537+C1538</f>
        <v>2473000</v>
      </c>
      <c r="D1539" s="85">
        <f>D1528+D1535+D1536+D1537+D1538</f>
        <v>1991000</v>
      </c>
      <c r="E1539" s="85">
        <f>E1528+E1535+E1536+E1537+E1538</f>
        <v>2342000</v>
      </c>
    </row>
    <row r="1540" spans="1:5" ht="12.75">
      <c r="A1540" s="39" t="s">
        <v>160</v>
      </c>
      <c r="B1540" s="84"/>
      <c r="C1540" s="84"/>
      <c r="D1540" s="84"/>
      <c r="E1540" s="84"/>
    </row>
    <row r="1541" spans="1:5" ht="12.75">
      <c r="A1541" s="39" t="s">
        <v>161</v>
      </c>
      <c r="B1541" s="84"/>
      <c r="C1541" s="84"/>
      <c r="D1541" s="84"/>
      <c r="E1541" s="84"/>
    </row>
    <row r="1542" spans="1:5" ht="12.75">
      <c r="A1542" s="41" t="s">
        <v>186</v>
      </c>
      <c r="B1542" s="84">
        <v>549412</v>
      </c>
      <c r="C1542" s="84">
        <v>670000</v>
      </c>
      <c r="D1542" s="84">
        <v>670000</v>
      </c>
      <c r="E1542" s="84">
        <v>700000</v>
      </c>
    </row>
    <row r="1543" spans="1:5" ht="12.75">
      <c r="A1543" s="39" t="s">
        <v>164</v>
      </c>
      <c r="B1543" s="84"/>
      <c r="C1543" s="84"/>
      <c r="D1543" s="84"/>
      <c r="E1543" s="84"/>
    </row>
    <row r="1544" spans="1:5" ht="12.75">
      <c r="A1544" s="41" t="s">
        <v>165</v>
      </c>
      <c r="B1544" s="84">
        <v>67154</v>
      </c>
      <c r="C1544" s="84">
        <v>80000</v>
      </c>
      <c r="D1544" s="84">
        <v>80000</v>
      </c>
      <c r="E1544" s="84">
        <v>90000</v>
      </c>
    </row>
    <row r="1545" spans="1:5" ht="12.75">
      <c r="A1545" s="41" t="s">
        <v>166</v>
      </c>
      <c r="B1545" s="84">
        <v>28602</v>
      </c>
      <c r="C1545" s="84">
        <v>30000</v>
      </c>
      <c r="D1545" s="84">
        <v>30000</v>
      </c>
      <c r="E1545" s="84">
        <v>30000</v>
      </c>
    </row>
    <row r="1546" spans="1:5" ht="12.75">
      <c r="A1546" s="41" t="s">
        <v>167</v>
      </c>
      <c r="B1546" s="84">
        <v>0</v>
      </c>
      <c r="C1546" s="84">
        <v>0</v>
      </c>
      <c r="D1546" s="84">
        <v>0</v>
      </c>
      <c r="E1546" s="84">
        <v>0</v>
      </c>
    </row>
    <row r="1547" spans="1:5" ht="12.75">
      <c r="A1547" s="41" t="s">
        <v>168</v>
      </c>
      <c r="B1547" s="84">
        <v>7500</v>
      </c>
      <c r="C1547" s="84">
        <v>10000</v>
      </c>
      <c r="D1547" s="84">
        <v>10000</v>
      </c>
      <c r="E1547" s="84">
        <v>10000</v>
      </c>
    </row>
    <row r="1548" spans="1:5" ht="12.75">
      <c r="A1548" s="41" t="s">
        <v>169</v>
      </c>
      <c r="B1548" s="84">
        <v>13477</v>
      </c>
      <c r="C1548" s="84">
        <v>15000</v>
      </c>
      <c r="D1548" s="84">
        <v>9000</v>
      </c>
      <c r="E1548" s="84">
        <v>10000</v>
      </c>
    </row>
    <row r="1549" spans="1:5" ht="12.75">
      <c r="A1549" s="41" t="s">
        <v>170</v>
      </c>
      <c r="B1549" s="84">
        <v>0</v>
      </c>
      <c r="C1549" s="84">
        <v>0</v>
      </c>
      <c r="D1549" s="84">
        <v>0</v>
      </c>
      <c r="E1549" s="84">
        <v>0</v>
      </c>
    </row>
    <row r="1550" spans="1:5" ht="12.75">
      <c r="A1550" s="41" t="s">
        <v>171</v>
      </c>
      <c r="B1550" s="84">
        <v>1320</v>
      </c>
      <c r="C1550" s="84">
        <v>5000</v>
      </c>
      <c r="D1550" s="84">
        <v>2000</v>
      </c>
      <c r="E1550" s="84">
        <v>3000</v>
      </c>
    </row>
    <row r="1551" spans="1:5" ht="12.75">
      <c r="A1551" s="41" t="s">
        <v>172</v>
      </c>
      <c r="B1551" s="84">
        <v>2310</v>
      </c>
      <c r="C1551" s="84">
        <v>5000</v>
      </c>
      <c r="D1551" s="84">
        <v>5000</v>
      </c>
      <c r="E1551" s="84">
        <v>5000</v>
      </c>
    </row>
    <row r="1552" spans="1:5" ht="12.75">
      <c r="A1552" s="39" t="s">
        <v>173</v>
      </c>
      <c r="B1552" s="84"/>
      <c r="C1552" s="84"/>
      <c r="D1552" s="84"/>
      <c r="E1552" s="84"/>
    </row>
    <row r="1553" spans="1:5" ht="12.75">
      <c r="A1553" s="41" t="s">
        <v>174</v>
      </c>
      <c r="B1553" s="84">
        <v>7500</v>
      </c>
      <c r="C1553" s="84">
        <v>15000</v>
      </c>
      <c r="D1553" s="84">
        <v>15000</v>
      </c>
      <c r="E1553" s="84">
        <v>15000</v>
      </c>
    </row>
    <row r="1554" spans="1:5" ht="12.75">
      <c r="A1554" s="41" t="s">
        <v>175</v>
      </c>
      <c r="B1554" s="84">
        <v>44869</v>
      </c>
      <c r="C1554" s="84">
        <v>80000</v>
      </c>
      <c r="D1554" s="84">
        <v>80000</v>
      </c>
      <c r="E1554" s="84">
        <v>80000</v>
      </c>
    </row>
    <row r="1555" spans="1:5" ht="12.75">
      <c r="A1555" s="41" t="s">
        <v>177</v>
      </c>
      <c r="B1555" s="84">
        <v>4949</v>
      </c>
      <c r="C1555" s="84">
        <v>10000</v>
      </c>
      <c r="D1555" s="84">
        <v>3000</v>
      </c>
      <c r="E1555" s="84">
        <v>4000</v>
      </c>
    </row>
    <row r="1556" spans="1:5" ht="12.75">
      <c r="A1556" s="41" t="s">
        <v>322</v>
      </c>
      <c r="B1556" s="84">
        <v>0</v>
      </c>
      <c r="C1556" s="84">
        <v>25000</v>
      </c>
      <c r="D1556" s="84">
        <v>25000</v>
      </c>
      <c r="E1556" s="84">
        <v>50000</v>
      </c>
    </row>
    <row r="1557" spans="1:5" ht="12.75">
      <c r="A1557" s="39" t="s">
        <v>107</v>
      </c>
      <c r="B1557" s="95"/>
      <c r="C1557" s="95"/>
      <c r="D1557" s="95"/>
      <c r="E1557" s="95"/>
    </row>
    <row r="1558" spans="1:5" ht="12.75">
      <c r="A1558" s="41" t="s">
        <v>108</v>
      </c>
      <c r="B1558" s="84">
        <v>89921</v>
      </c>
      <c r="C1558" s="84">
        <v>150000</v>
      </c>
      <c r="D1558" s="84">
        <v>150000</v>
      </c>
      <c r="E1558" s="84">
        <v>150000</v>
      </c>
    </row>
    <row r="1559" spans="1:5" ht="12.75">
      <c r="A1559" s="41" t="s">
        <v>190</v>
      </c>
      <c r="B1559" s="84">
        <v>0</v>
      </c>
      <c r="C1559" s="84">
        <v>0</v>
      </c>
      <c r="D1559" s="84">
        <v>0</v>
      </c>
      <c r="E1559" s="84">
        <v>0</v>
      </c>
    </row>
    <row r="1560" spans="1:5" ht="12.75">
      <c r="A1560" s="39" t="s">
        <v>295</v>
      </c>
      <c r="B1560" s="84"/>
      <c r="C1560" s="84"/>
      <c r="D1560" s="84"/>
      <c r="E1560" s="84"/>
    </row>
    <row r="1561" spans="1:5" ht="12.75">
      <c r="A1561" s="41" t="s">
        <v>234</v>
      </c>
      <c r="B1561" s="84">
        <v>0</v>
      </c>
      <c r="C1561" s="84">
        <v>20000</v>
      </c>
      <c r="D1561" s="84">
        <v>20000</v>
      </c>
      <c r="E1561" s="84">
        <v>20000</v>
      </c>
    </row>
    <row r="1562" spans="1:5" ht="12.75">
      <c r="A1562" s="39" t="s">
        <v>194</v>
      </c>
      <c r="B1562" s="84"/>
      <c r="C1562" s="84"/>
      <c r="D1562" s="84"/>
      <c r="E1562" s="84"/>
    </row>
    <row r="1563" spans="1:5" ht="12.75">
      <c r="A1563" s="41" t="s">
        <v>195</v>
      </c>
      <c r="B1563" s="84">
        <v>59748</v>
      </c>
      <c r="C1563" s="84">
        <v>100000</v>
      </c>
      <c r="D1563" s="84">
        <v>100000</v>
      </c>
      <c r="E1563" s="84">
        <v>100000</v>
      </c>
    </row>
    <row r="1564" spans="1:5" ht="12.75">
      <c r="A1564" s="48" t="s">
        <v>0</v>
      </c>
      <c r="B1564" s="84">
        <v>0</v>
      </c>
      <c r="C1564" s="84">
        <v>10000</v>
      </c>
      <c r="D1564" s="84">
        <v>10000</v>
      </c>
      <c r="E1564" s="84">
        <v>10000</v>
      </c>
    </row>
    <row r="1565" spans="1:5" ht="12.75">
      <c r="A1565" s="41" t="s">
        <v>1</v>
      </c>
      <c r="B1565" s="84">
        <v>96000</v>
      </c>
      <c r="C1565" s="84">
        <v>45000</v>
      </c>
      <c r="D1565" s="84">
        <v>45000</v>
      </c>
      <c r="E1565" s="84">
        <v>50000</v>
      </c>
    </row>
    <row r="1566" spans="1:5" ht="12.75">
      <c r="A1566" s="39" t="s">
        <v>110</v>
      </c>
      <c r="B1566" s="84"/>
      <c r="C1566" s="84"/>
      <c r="D1566" s="84"/>
      <c r="E1566" s="84"/>
    </row>
    <row r="1567" spans="1:5" ht="12.75">
      <c r="A1567" s="41" t="s">
        <v>196</v>
      </c>
      <c r="B1567" s="84">
        <v>0</v>
      </c>
      <c r="C1567" s="84">
        <v>10000</v>
      </c>
      <c r="D1567" s="84">
        <v>10000</v>
      </c>
      <c r="E1567" s="84">
        <v>10000</v>
      </c>
    </row>
    <row r="1568" spans="1:5" ht="12.75">
      <c r="A1568" s="48" t="s">
        <v>111</v>
      </c>
      <c r="B1568" s="84">
        <v>0</v>
      </c>
      <c r="C1568" s="84">
        <v>5000</v>
      </c>
      <c r="D1568" s="84">
        <v>5000</v>
      </c>
      <c r="E1568" s="84">
        <v>5000</v>
      </c>
    </row>
    <row r="1569" spans="1:5" ht="12.75">
      <c r="A1569" s="45" t="s">
        <v>296</v>
      </c>
      <c r="B1569" s="85">
        <f>SUM(B1542:B1568)</f>
        <v>972762</v>
      </c>
      <c r="C1569" s="85">
        <f>SUM(C1542:C1568)</f>
        <v>1285000</v>
      </c>
      <c r="D1569" s="85">
        <f>SUM(D1542:D1568)</f>
        <v>1269000</v>
      </c>
      <c r="E1569" s="85">
        <f>SUM(E1542:E1568)</f>
        <v>1342000</v>
      </c>
    </row>
    <row r="1574" spans="1:5" ht="14.25">
      <c r="A1574" s="163" t="s">
        <v>319</v>
      </c>
      <c r="B1574" s="164"/>
      <c r="C1574" s="164"/>
      <c r="D1574" s="164"/>
      <c r="E1574" s="165"/>
    </row>
    <row r="1575" spans="1:5" ht="14.25">
      <c r="A1575" s="157" t="s">
        <v>314</v>
      </c>
      <c r="B1575" s="158"/>
      <c r="C1575" s="158"/>
      <c r="D1575" s="158"/>
      <c r="E1575" s="159"/>
    </row>
    <row r="1576" spans="1:5" ht="14.25">
      <c r="A1576" s="157" t="s">
        <v>260</v>
      </c>
      <c r="B1576" s="158"/>
      <c r="C1576" s="158"/>
      <c r="D1576" s="158"/>
      <c r="E1576" s="159"/>
    </row>
    <row r="1577" spans="1:5" ht="14.25">
      <c r="A1577" s="166" t="s">
        <v>516</v>
      </c>
      <c r="B1577" s="167"/>
      <c r="C1577" s="167"/>
      <c r="D1577" s="167"/>
      <c r="E1577" s="168"/>
    </row>
    <row r="1578" spans="1:5" ht="42.75">
      <c r="A1578" s="38" t="s">
        <v>146</v>
      </c>
      <c r="B1578" s="38" t="s">
        <v>475</v>
      </c>
      <c r="C1578" s="38" t="s">
        <v>452</v>
      </c>
      <c r="D1578" s="38" t="s">
        <v>476</v>
      </c>
      <c r="E1578" s="38" t="s">
        <v>477</v>
      </c>
    </row>
    <row r="1579" spans="1:5" ht="12.75">
      <c r="A1579" s="39" t="s">
        <v>113</v>
      </c>
      <c r="B1579" s="43"/>
      <c r="C1579" s="43"/>
      <c r="D1579" s="43"/>
      <c r="E1579" s="43"/>
    </row>
    <row r="1580" spans="1:5" ht="12.75">
      <c r="A1580" s="39" t="s">
        <v>114</v>
      </c>
      <c r="B1580" s="43"/>
      <c r="C1580" s="43"/>
      <c r="D1580" s="43"/>
      <c r="E1580" s="43"/>
    </row>
    <row r="1581" spans="1:5" ht="12.75">
      <c r="A1581" s="41" t="s">
        <v>197</v>
      </c>
      <c r="B1581" s="84">
        <v>0</v>
      </c>
      <c r="C1581" s="84">
        <v>5000</v>
      </c>
      <c r="D1581" s="84">
        <v>0</v>
      </c>
      <c r="E1581" s="84">
        <v>0</v>
      </c>
    </row>
    <row r="1582" spans="1:5" ht="12.75">
      <c r="A1582" s="41" t="s">
        <v>198</v>
      </c>
      <c r="B1582" s="84">
        <v>14960</v>
      </c>
      <c r="C1582" s="84">
        <v>0</v>
      </c>
      <c r="D1582" s="84">
        <v>0</v>
      </c>
      <c r="E1582" s="84">
        <v>0</v>
      </c>
    </row>
    <row r="1583" spans="1:5" ht="12.75">
      <c r="A1583" s="41" t="s">
        <v>200</v>
      </c>
      <c r="B1583" s="84">
        <v>0</v>
      </c>
      <c r="C1583" s="84">
        <v>0</v>
      </c>
      <c r="D1583" s="84">
        <v>0</v>
      </c>
      <c r="E1583" s="84">
        <v>0</v>
      </c>
    </row>
    <row r="1584" spans="1:5" ht="12.75">
      <c r="A1584" s="41" t="s">
        <v>304</v>
      </c>
      <c r="B1584" s="84">
        <v>0</v>
      </c>
      <c r="C1584" s="84">
        <v>0</v>
      </c>
      <c r="D1584" s="84">
        <v>0</v>
      </c>
      <c r="E1584" s="84">
        <v>0</v>
      </c>
    </row>
    <row r="1585" spans="1:5" ht="12.75">
      <c r="A1585" s="41" t="s">
        <v>306</v>
      </c>
      <c r="B1585" s="84">
        <v>0</v>
      </c>
      <c r="C1585" s="84">
        <v>0</v>
      </c>
      <c r="D1585" s="84">
        <v>0</v>
      </c>
      <c r="E1585" s="84">
        <v>0</v>
      </c>
    </row>
    <row r="1586" spans="1:5" ht="12.75">
      <c r="A1586" s="41" t="s">
        <v>308</v>
      </c>
      <c r="B1586" s="84">
        <v>0</v>
      </c>
      <c r="C1586" s="84">
        <v>0</v>
      </c>
      <c r="D1586" s="84">
        <v>0</v>
      </c>
      <c r="E1586" s="84">
        <v>0</v>
      </c>
    </row>
    <row r="1587" spans="1:5" ht="12.75">
      <c r="A1587" s="39" t="s">
        <v>309</v>
      </c>
      <c r="B1587" s="84"/>
      <c r="C1587" s="84"/>
      <c r="D1587" s="84"/>
      <c r="E1587" s="84"/>
    </row>
    <row r="1588" spans="1:5" ht="12.75">
      <c r="A1588" s="41" t="s">
        <v>262</v>
      </c>
      <c r="B1588" s="84">
        <v>0</v>
      </c>
      <c r="C1588" s="84">
        <v>0</v>
      </c>
      <c r="D1588" s="84">
        <v>0</v>
      </c>
      <c r="E1588" s="84">
        <v>0</v>
      </c>
    </row>
    <row r="1589" spans="1:5" ht="12.75">
      <c r="A1589" s="41" t="s">
        <v>310</v>
      </c>
      <c r="B1589" s="84">
        <v>0</v>
      </c>
      <c r="C1589" s="84">
        <v>5000</v>
      </c>
      <c r="D1589" s="84">
        <v>0</v>
      </c>
      <c r="E1589" s="84">
        <v>0</v>
      </c>
    </row>
    <row r="1590" spans="1:5" ht="12.75">
      <c r="A1590" s="45" t="s">
        <v>312</v>
      </c>
      <c r="B1590" s="85">
        <f>SUM(B1581:B1589)</f>
        <v>14960</v>
      </c>
      <c r="C1590" s="85">
        <f>SUM(C1581:C1589)</f>
        <v>10000</v>
      </c>
      <c r="D1590" s="85">
        <f>SUM(D1581:D1589)</f>
        <v>0</v>
      </c>
      <c r="E1590" s="85">
        <f>SUM(E1581:E1589)</f>
        <v>0</v>
      </c>
    </row>
    <row r="1591" spans="1:5" ht="12.75">
      <c r="A1591" s="39" t="s">
        <v>297</v>
      </c>
      <c r="B1591" s="84"/>
      <c r="C1591" s="84"/>
      <c r="D1591" s="84"/>
      <c r="E1591" s="84"/>
    </row>
    <row r="1592" spans="1:5" ht="12.75">
      <c r="A1592" s="41" t="s">
        <v>359</v>
      </c>
      <c r="B1592" s="84">
        <v>0</v>
      </c>
      <c r="C1592" s="84">
        <v>0</v>
      </c>
      <c r="D1592" s="84">
        <v>0</v>
      </c>
      <c r="E1592" s="84">
        <v>0</v>
      </c>
    </row>
    <row r="1593" spans="1:5" ht="12.75">
      <c r="A1593" s="41" t="s">
        <v>119</v>
      </c>
      <c r="B1593" s="84">
        <v>0</v>
      </c>
      <c r="C1593" s="84">
        <v>0</v>
      </c>
      <c r="D1593" s="84">
        <v>0</v>
      </c>
      <c r="E1593" s="84">
        <v>0</v>
      </c>
    </row>
    <row r="1594" spans="1:5" ht="12.75">
      <c r="A1594" s="41" t="s">
        <v>120</v>
      </c>
      <c r="B1594" s="84">
        <v>0</v>
      </c>
      <c r="C1594" s="84">
        <v>0</v>
      </c>
      <c r="D1594" s="84">
        <v>0</v>
      </c>
      <c r="E1594" s="84">
        <v>0</v>
      </c>
    </row>
    <row r="1595" spans="1:5" ht="12.75">
      <c r="A1595" s="41" t="s">
        <v>121</v>
      </c>
      <c r="B1595" s="84">
        <v>0</v>
      </c>
      <c r="C1595" s="84">
        <v>0</v>
      </c>
      <c r="D1595" s="84">
        <v>0</v>
      </c>
      <c r="E1595" s="84">
        <v>0</v>
      </c>
    </row>
    <row r="1596" spans="1:5" ht="12.75">
      <c r="A1596" s="41" t="s">
        <v>23</v>
      </c>
      <c r="B1596" s="84">
        <v>0</v>
      </c>
      <c r="C1596" s="84">
        <v>0</v>
      </c>
      <c r="D1596" s="84">
        <v>0</v>
      </c>
      <c r="E1596" s="84">
        <v>0</v>
      </c>
    </row>
    <row r="1597" spans="1:5" ht="12.75">
      <c r="A1597" s="41" t="s">
        <v>229</v>
      </c>
      <c r="B1597" s="84">
        <v>0</v>
      </c>
      <c r="C1597" s="84">
        <v>0</v>
      </c>
      <c r="D1597" s="84">
        <v>0</v>
      </c>
      <c r="E1597" s="84">
        <v>0</v>
      </c>
    </row>
    <row r="1598" spans="1:5" ht="12.75">
      <c r="A1598" s="49" t="s">
        <v>453</v>
      </c>
      <c r="B1598" s="84">
        <v>0</v>
      </c>
      <c r="C1598" s="84">
        <v>0</v>
      </c>
      <c r="D1598" s="84">
        <v>0</v>
      </c>
      <c r="E1598" s="84">
        <v>0</v>
      </c>
    </row>
    <row r="1599" spans="1:5" ht="12.75">
      <c r="A1599" s="45" t="s">
        <v>126</v>
      </c>
      <c r="B1599" s="85">
        <f>B1592+B1593+B1594+B1595+B1597+B1598</f>
        <v>0</v>
      </c>
      <c r="C1599" s="85">
        <f>C1596+C1597+C1598</f>
        <v>0</v>
      </c>
      <c r="D1599" s="85">
        <f>D1596+D1597+D1598</f>
        <v>0</v>
      </c>
      <c r="E1599" s="85">
        <f>E1596+E1597+E1598</f>
        <v>0</v>
      </c>
    </row>
    <row r="1600" spans="1:5" ht="12.75">
      <c r="A1600" s="45" t="s">
        <v>313</v>
      </c>
      <c r="B1600" s="85">
        <f>B1569+B1590+B1599</f>
        <v>987722</v>
      </c>
      <c r="C1600" s="85">
        <f>C1569+C1590+C1599</f>
        <v>1295000</v>
      </c>
      <c r="D1600" s="85">
        <f>D1569+D1590+D1599</f>
        <v>1269000</v>
      </c>
      <c r="E1600" s="85">
        <f>E1569+E1590+E1599</f>
        <v>1342000</v>
      </c>
    </row>
    <row r="1601" spans="1:5" ht="12.75">
      <c r="A1601" s="45" t="s">
        <v>263</v>
      </c>
      <c r="B1601" s="85">
        <f>B1539+B1569+B1590+B1599</f>
        <v>2344310</v>
      </c>
      <c r="C1601" s="85">
        <f>C1539+C1569+C1590+C1599</f>
        <v>3768000</v>
      </c>
      <c r="D1601" s="85">
        <f>D1539+D1569+D1590+D1599</f>
        <v>3260000</v>
      </c>
      <c r="E1601" s="85">
        <f>E1539+E1569+E1590+E1599</f>
        <v>3684000</v>
      </c>
    </row>
    <row r="1602" spans="1:5" ht="12.75">
      <c r="A1602" s="12"/>
      <c r="B1602" s="10"/>
      <c r="C1602" s="10"/>
      <c r="D1602" s="10"/>
      <c r="E1602" s="11"/>
    </row>
    <row r="1603" spans="1:5" ht="12.75">
      <c r="A1603" s="10"/>
      <c r="B1603" s="10"/>
      <c r="C1603" s="10"/>
      <c r="D1603" s="10"/>
      <c r="E1603" s="10"/>
    </row>
    <row r="1604" spans="1:5" ht="12.75">
      <c r="A1604" s="10"/>
      <c r="B1604" s="10"/>
      <c r="C1604" s="10"/>
      <c r="D1604" s="10"/>
      <c r="E1604" s="10"/>
    </row>
    <row r="1605" spans="1:5" ht="12.75">
      <c r="A1605" s="10"/>
      <c r="B1605" s="10"/>
      <c r="C1605" s="10"/>
      <c r="D1605" s="10"/>
      <c r="E1605" s="10"/>
    </row>
    <row r="1606" spans="1:5" ht="12.75">
      <c r="A1606" s="10"/>
      <c r="B1606" s="10"/>
      <c r="C1606" s="10"/>
      <c r="D1606" s="10"/>
      <c r="E1606" s="10"/>
    </row>
    <row r="1607" spans="1:5" ht="12.75">
      <c r="A1607" s="10"/>
      <c r="B1607" s="10"/>
      <c r="C1607" s="10"/>
      <c r="D1607" s="10"/>
      <c r="E1607" s="10"/>
    </row>
    <row r="1608" spans="1:5" ht="12.75">
      <c r="A1608" s="10"/>
      <c r="B1608" s="10"/>
      <c r="C1608" s="10"/>
      <c r="D1608" s="10"/>
      <c r="E1608" s="10"/>
    </row>
    <row r="1609" spans="1:5" ht="12.75">
      <c r="A1609" s="10"/>
      <c r="B1609" s="10"/>
      <c r="C1609" s="10"/>
      <c r="D1609" s="10"/>
      <c r="E1609" s="10"/>
    </row>
    <row r="1610" spans="1:5" ht="12.75">
      <c r="A1610" s="10"/>
      <c r="B1610" s="10"/>
      <c r="C1610" s="10"/>
      <c r="D1610" s="10"/>
      <c r="E1610" s="10"/>
    </row>
    <row r="1611" spans="1:5" ht="12.75">
      <c r="A1611" s="10"/>
      <c r="B1611" s="10"/>
      <c r="C1611" s="10"/>
      <c r="D1611" s="10"/>
      <c r="E1611" s="10"/>
    </row>
    <row r="1612" spans="1:5" ht="12.75">
      <c r="A1612" s="10"/>
      <c r="B1612" s="10"/>
      <c r="C1612" s="10"/>
      <c r="D1612" s="10"/>
      <c r="E1612" s="10"/>
    </row>
    <row r="1613" spans="1:5" ht="12.75">
      <c r="A1613" s="10"/>
      <c r="B1613" s="10"/>
      <c r="C1613" s="10"/>
      <c r="D1613" s="10"/>
      <c r="E1613" s="10"/>
    </row>
    <row r="1614" spans="1:5" ht="12.75">
      <c r="A1614" s="10"/>
      <c r="B1614" s="10"/>
      <c r="C1614" s="10"/>
      <c r="D1614" s="10"/>
      <c r="E1614" s="10"/>
    </row>
    <row r="1615" spans="1:5" ht="12.75">
      <c r="A1615" s="10"/>
      <c r="B1615" s="10"/>
      <c r="C1615" s="10"/>
      <c r="D1615" s="10"/>
      <c r="E1615" s="10"/>
    </row>
    <row r="1616" spans="1:5" ht="12.75">
      <c r="A1616" s="10"/>
      <c r="B1616" s="10"/>
      <c r="C1616" s="10"/>
      <c r="D1616" s="10"/>
      <c r="E1616" s="10"/>
    </row>
    <row r="1617" spans="1:5" ht="12.75">
      <c r="A1617" s="10"/>
      <c r="B1617" s="10"/>
      <c r="C1617" s="10"/>
      <c r="D1617" s="10"/>
      <c r="E1617" s="10"/>
    </row>
    <row r="1618" spans="1:5" ht="12.75">
      <c r="A1618" s="10"/>
      <c r="B1618" s="10"/>
      <c r="C1618" s="10"/>
      <c r="D1618" s="10"/>
      <c r="E1618" s="10"/>
    </row>
    <row r="1619" spans="1:5" ht="12.75">
      <c r="A1619" s="10"/>
      <c r="B1619" s="10"/>
      <c r="C1619" s="10"/>
      <c r="D1619" s="10"/>
      <c r="E1619" s="10"/>
    </row>
    <row r="1620" spans="1:5" ht="12.75">
      <c r="A1620" s="10"/>
      <c r="B1620" s="10"/>
      <c r="C1620" s="10"/>
      <c r="D1620" s="10"/>
      <c r="E1620" s="10"/>
    </row>
    <row r="1626" spans="1:5" ht="14.25">
      <c r="A1626" s="163" t="s">
        <v>319</v>
      </c>
      <c r="B1626" s="164"/>
      <c r="C1626" s="164"/>
      <c r="D1626" s="164"/>
      <c r="E1626" s="165"/>
    </row>
    <row r="1627" spans="1:5" ht="14.25">
      <c r="A1627" s="157" t="s">
        <v>314</v>
      </c>
      <c r="B1627" s="158"/>
      <c r="C1627" s="158"/>
      <c r="D1627" s="158"/>
      <c r="E1627" s="159"/>
    </row>
    <row r="1628" spans="1:5" ht="14.25">
      <c r="A1628" s="157" t="s">
        <v>264</v>
      </c>
      <c r="B1628" s="158"/>
      <c r="C1628" s="158"/>
      <c r="D1628" s="158"/>
      <c r="E1628" s="159"/>
    </row>
    <row r="1629" spans="1:5" ht="14.25">
      <c r="A1629" s="166" t="s">
        <v>516</v>
      </c>
      <c r="B1629" s="167"/>
      <c r="C1629" s="167"/>
      <c r="D1629" s="167"/>
      <c r="E1629" s="168"/>
    </row>
    <row r="1630" spans="1:5" ht="42.75">
      <c r="A1630" s="38" t="s">
        <v>146</v>
      </c>
      <c r="B1630" s="38" t="s">
        <v>475</v>
      </c>
      <c r="C1630" s="38" t="s">
        <v>452</v>
      </c>
      <c r="D1630" s="38" t="s">
        <v>476</v>
      </c>
      <c r="E1630" s="38" t="s">
        <v>477</v>
      </c>
    </row>
    <row r="1631" spans="1:5" ht="12.75">
      <c r="A1631" s="39" t="s">
        <v>147</v>
      </c>
      <c r="B1631" s="41"/>
      <c r="C1631" s="41"/>
      <c r="D1631" s="41"/>
      <c r="E1631" s="41"/>
    </row>
    <row r="1632" spans="1:5" ht="12.75">
      <c r="A1632" s="39" t="s">
        <v>148</v>
      </c>
      <c r="B1632" s="41"/>
      <c r="C1632" s="41"/>
      <c r="D1632" s="41"/>
      <c r="E1632" s="41"/>
    </row>
    <row r="1633" spans="1:5" ht="12.75">
      <c r="A1633" s="41" t="s">
        <v>149</v>
      </c>
      <c r="B1633" s="84">
        <v>348323</v>
      </c>
      <c r="C1633" s="84">
        <v>1750000</v>
      </c>
      <c r="D1633" s="84">
        <v>500000</v>
      </c>
      <c r="E1633" s="84">
        <v>550000</v>
      </c>
    </row>
    <row r="1634" spans="1:5" ht="12.75">
      <c r="A1634" s="41" t="s">
        <v>181</v>
      </c>
      <c r="B1634" s="84">
        <v>370055</v>
      </c>
      <c r="C1634" s="84">
        <v>850000</v>
      </c>
      <c r="D1634" s="84">
        <v>400000</v>
      </c>
      <c r="E1634" s="84">
        <v>425000</v>
      </c>
    </row>
    <row r="1635" spans="1:5" ht="12.75">
      <c r="A1635" s="41" t="s">
        <v>182</v>
      </c>
      <c r="B1635" s="84">
        <v>55332</v>
      </c>
      <c r="C1635" s="84">
        <v>300000</v>
      </c>
      <c r="D1635" s="84">
        <v>75000</v>
      </c>
      <c r="E1635" s="84">
        <v>100000</v>
      </c>
    </row>
    <row r="1636" spans="1:5" ht="12.75">
      <c r="A1636" s="45" t="s">
        <v>183</v>
      </c>
      <c r="B1636" s="85">
        <f>B1633+B1634+B1635</f>
        <v>773710</v>
      </c>
      <c r="C1636" s="85">
        <f>C1633+C1634+C1635</f>
        <v>2900000</v>
      </c>
      <c r="D1636" s="85">
        <f>D1633+D1634+D1635</f>
        <v>975000</v>
      </c>
      <c r="E1636" s="85">
        <f>E1633+E1634+E1635</f>
        <v>1075000</v>
      </c>
    </row>
    <row r="1637" spans="1:5" ht="12.75">
      <c r="A1637" s="41"/>
      <c r="B1637" s="84"/>
      <c r="C1637" s="84"/>
      <c r="D1637" s="84"/>
      <c r="E1637" s="84"/>
    </row>
    <row r="1638" spans="1:5" ht="12.75">
      <c r="A1638" s="39" t="s">
        <v>184</v>
      </c>
      <c r="B1638" s="84"/>
      <c r="C1638" s="84"/>
      <c r="D1638" s="84"/>
      <c r="E1638" s="84"/>
    </row>
    <row r="1639" spans="1:5" ht="12.75">
      <c r="A1639" s="41" t="s">
        <v>153</v>
      </c>
      <c r="B1639" s="84">
        <v>1643621</v>
      </c>
      <c r="C1639" s="84">
        <v>1750000</v>
      </c>
      <c r="D1639" s="84">
        <v>2500000</v>
      </c>
      <c r="E1639" s="84">
        <v>2800000</v>
      </c>
    </row>
    <row r="1640" spans="1:5" ht="12.75">
      <c r="A1640" s="41" t="s">
        <v>154</v>
      </c>
      <c r="B1640" s="84">
        <v>1119715</v>
      </c>
      <c r="C1640" s="84">
        <v>950000</v>
      </c>
      <c r="D1640" s="84">
        <v>750000</v>
      </c>
      <c r="E1640" s="84">
        <v>850000</v>
      </c>
    </row>
    <row r="1641" spans="1:5" ht="12.75">
      <c r="A1641" s="41" t="s">
        <v>155</v>
      </c>
      <c r="B1641" s="84">
        <v>263501</v>
      </c>
      <c r="C1641" s="84">
        <v>550000</v>
      </c>
      <c r="D1641" s="84">
        <v>440000</v>
      </c>
      <c r="E1641" s="84">
        <v>500000</v>
      </c>
    </row>
    <row r="1642" spans="1:5" ht="12.75">
      <c r="A1642" s="41" t="s">
        <v>185</v>
      </c>
      <c r="B1642" s="84">
        <v>177546</v>
      </c>
      <c r="C1642" s="84">
        <v>200000</v>
      </c>
      <c r="D1642" s="84">
        <v>16000</v>
      </c>
      <c r="E1642" s="84">
        <v>20000</v>
      </c>
    </row>
    <row r="1643" spans="1:5" ht="12.75">
      <c r="A1643" s="45" t="s">
        <v>105</v>
      </c>
      <c r="B1643" s="85">
        <f>SUM(B1639:B1642)</f>
        <v>3204383</v>
      </c>
      <c r="C1643" s="85">
        <f>SUM(C1639:C1642)</f>
        <v>3450000</v>
      </c>
      <c r="D1643" s="85">
        <f>SUM(D1639:D1642)</f>
        <v>3706000</v>
      </c>
      <c r="E1643" s="85">
        <f>SUM(E1639:E1642)</f>
        <v>4170000</v>
      </c>
    </row>
    <row r="1644" spans="1:5" ht="12.75">
      <c r="A1644" s="41" t="s">
        <v>157</v>
      </c>
      <c r="B1644" s="84">
        <v>17149</v>
      </c>
      <c r="C1644" s="84">
        <v>150000</v>
      </c>
      <c r="D1644" s="84">
        <v>40000</v>
      </c>
      <c r="E1644" s="84">
        <v>100000</v>
      </c>
    </row>
    <row r="1645" spans="1:5" ht="12.75">
      <c r="A1645" s="41" t="s">
        <v>158</v>
      </c>
      <c r="B1645" s="84">
        <v>34448</v>
      </c>
      <c r="C1645" s="84">
        <v>70000</v>
      </c>
      <c r="D1645" s="84">
        <v>35000</v>
      </c>
      <c r="E1645" s="84">
        <v>40000</v>
      </c>
    </row>
    <row r="1646" spans="1:5" ht="12.75">
      <c r="A1646" s="41" t="s">
        <v>159</v>
      </c>
      <c r="B1646" s="84">
        <v>0</v>
      </c>
      <c r="C1646" s="84">
        <v>25000</v>
      </c>
      <c r="D1646" s="84">
        <v>0</v>
      </c>
      <c r="E1646" s="84">
        <v>20000</v>
      </c>
    </row>
    <row r="1647" spans="1:5" ht="12.75">
      <c r="A1647" s="45" t="s">
        <v>106</v>
      </c>
      <c r="B1647" s="85">
        <f>B1636+B1643+B1644+B1645+B1646</f>
        <v>4029690</v>
      </c>
      <c r="C1647" s="85">
        <f>C1636+C1643+C1644+C1645+C1646</f>
        <v>6595000</v>
      </c>
      <c r="D1647" s="85">
        <f>D1636+D1643+D1644+D1645+D1646</f>
        <v>4756000</v>
      </c>
      <c r="E1647" s="85">
        <f>E1636+E1643+E1644+E1645+E1646</f>
        <v>5405000</v>
      </c>
    </row>
    <row r="1648" spans="1:5" ht="12.75">
      <c r="A1648" s="39" t="s">
        <v>160</v>
      </c>
      <c r="B1648" s="84"/>
      <c r="C1648" s="84"/>
      <c r="D1648" s="84"/>
      <c r="E1648" s="84"/>
    </row>
    <row r="1649" spans="1:5" ht="12.75">
      <c r="A1649" s="39" t="s">
        <v>161</v>
      </c>
      <c r="B1649" s="84"/>
      <c r="C1649" s="84"/>
      <c r="D1649" s="84"/>
      <c r="E1649" s="84"/>
    </row>
    <row r="1650" spans="1:5" ht="12.75">
      <c r="A1650" s="41" t="s">
        <v>186</v>
      </c>
      <c r="B1650" s="84">
        <v>51280</v>
      </c>
      <c r="C1650" s="84">
        <v>150000</v>
      </c>
      <c r="D1650" s="84">
        <v>0</v>
      </c>
      <c r="E1650" s="84">
        <v>50000</v>
      </c>
    </row>
    <row r="1651" spans="1:5" ht="12.75">
      <c r="A1651" s="39" t="s">
        <v>164</v>
      </c>
      <c r="B1651" s="84"/>
      <c r="C1651" s="84"/>
      <c r="D1651" s="84"/>
      <c r="E1651" s="84"/>
    </row>
    <row r="1652" spans="1:5" ht="12.75">
      <c r="A1652" s="41" t="s">
        <v>165</v>
      </c>
      <c r="B1652" s="84">
        <v>63505</v>
      </c>
      <c r="C1652" s="84">
        <v>90000</v>
      </c>
      <c r="D1652" s="84">
        <v>100000</v>
      </c>
      <c r="E1652" s="84">
        <v>110000</v>
      </c>
    </row>
    <row r="1653" spans="1:5" ht="12.75">
      <c r="A1653" s="41" t="s">
        <v>166</v>
      </c>
      <c r="B1653" s="84">
        <v>0</v>
      </c>
      <c r="C1653" s="84">
        <v>0</v>
      </c>
      <c r="D1653" s="84">
        <v>0</v>
      </c>
      <c r="E1653" s="84">
        <v>0</v>
      </c>
    </row>
    <row r="1654" spans="1:5" ht="12.75">
      <c r="A1654" s="41" t="s">
        <v>167</v>
      </c>
      <c r="B1654" s="84">
        <v>0</v>
      </c>
      <c r="C1654" s="84">
        <v>10000</v>
      </c>
      <c r="D1654" s="84">
        <v>0</v>
      </c>
      <c r="E1654" s="84">
        <v>0</v>
      </c>
    </row>
    <row r="1655" spans="1:5" ht="12.75">
      <c r="A1655" s="41" t="s">
        <v>168</v>
      </c>
      <c r="B1655" s="84">
        <v>11205</v>
      </c>
      <c r="C1655" s="84">
        <v>15000</v>
      </c>
      <c r="D1655" s="84">
        <v>15000</v>
      </c>
      <c r="E1655" s="84">
        <v>15000</v>
      </c>
    </row>
    <row r="1656" spans="1:5" ht="12.75">
      <c r="A1656" s="41" t="s">
        <v>169</v>
      </c>
      <c r="B1656" s="84">
        <v>14866</v>
      </c>
      <c r="C1656" s="84">
        <v>20000</v>
      </c>
      <c r="D1656" s="84">
        <v>12000</v>
      </c>
      <c r="E1656" s="84">
        <v>15000</v>
      </c>
    </row>
    <row r="1657" spans="1:5" ht="12.75">
      <c r="A1657" s="41" t="s">
        <v>171</v>
      </c>
      <c r="B1657" s="84">
        <v>0</v>
      </c>
      <c r="C1657" s="84">
        <v>6000</v>
      </c>
      <c r="D1657" s="84">
        <v>0</v>
      </c>
      <c r="E1657" s="84">
        <v>0</v>
      </c>
    </row>
    <row r="1658" spans="1:5" ht="12.75">
      <c r="A1658" s="41" t="s">
        <v>172</v>
      </c>
      <c r="B1658" s="84">
        <v>0</v>
      </c>
      <c r="C1658" s="84">
        <v>5000</v>
      </c>
      <c r="D1658" s="84">
        <v>0</v>
      </c>
      <c r="E1658" s="84">
        <v>0</v>
      </c>
    </row>
    <row r="1659" spans="1:5" ht="12.75">
      <c r="A1659" s="39" t="s">
        <v>173</v>
      </c>
      <c r="B1659" s="84"/>
      <c r="C1659" s="84"/>
      <c r="D1659" s="84"/>
      <c r="E1659" s="84"/>
    </row>
    <row r="1660" spans="1:5" ht="12.75">
      <c r="A1660" s="41" t="s">
        <v>174</v>
      </c>
      <c r="B1660" s="84">
        <v>18551</v>
      </c>
      <c r="C1660" s="84">
        <v>25000</v>
      </c>
      <c r="D1660" s="84">
        <v>15000</v>
      </c>
      <c r="E1660" s="84">
        <v>20000</v>
      </c>
    </row>
    <row r="1661" spans="1:5" ht="12.75">
      <c r="A1661" s="41" t="s">
        <v>175</v>
      </c>
      <c r="B1661" s="84">
        <v>51568</v>
      </c>
      <c r="C1661" s="84">
        <v>100000</v>
      </c>
      <c r="D1661" s="84">
        <v>45000</v>
      </c>
      <c r="E1661" s="84">
        <v>60000</v>
      </c>
    </row>
    <row r="1662" spans="1:5" ht="12.75">
      <c r="A1662" s="41" t="s">
        <v>176</v>
      </c>
      <c r="B1662" s="84">
        <v>1770</v>
      </c>
      <c r="C1662" s="84">
        <v>9000</v>
      </c>
      <c r="D1662" s="84">
        <v>2000</v>
      </c>
      <c r="E1662" s="84">
        <v>4000</v>
      </c>
    </row>
    <row r="1663" spans="1:5" ht="12.75">
      <c r="A1663" s="41" t="s">
        <v>177</v>
      </c>
      <c r="B1663" s="84">
        <v>3485</v>
      </c>
      <c r="C1663" s="84">
        <v>10000</v>
      </c>
      <c r="D1663" s="84">
        <v>5000</v>
      </c>
      <c r="E1663" s="84">
        <v>6000</v>
      </c>
    </row>
    <row r="1664" spans="1:5" ht="12.75">
      <c r="A1664" s="39" t="s">
        <v>107</v>
      </c>
      <c r="B1664" s="95"/>
      <c r="C1664" s="95"/>
      <c r="D1664" s="95"/>
      <c r="E1664" s="95"/>
    </row>
    <row r="1665" spans="1:5" ht="12.75">
      <c r="A1665" s="41" t="s">
        <v>108</v>
      </c>
      <c r="B1665" s="84">
        <v>35946</v>
      </c>
      <c r="C1665" s="84">
        <v>80000</v>
      </c>
      <c r="D1665" s="84">
        <v>40000</v>
      </c>
      <c r="E1665" s="84">
        <v>40000</v>
      </c>
    </row>
    <row r="1666" spans="1:5" ht="12.75">
      <c r="A1666" s="39" t="s">
        <v>295</v>
      </c>
      <c r="B1666" s="84"/>
      <c r="C1666" s="84"/>
      <c r="D1666" s="84"/>
      <c r="E1666" s="84"/>
    </row>
    <row r="1667" spans="1:5" ht="12.75">
      <c r="A1667" s="41" t="s">
        <v>192</v>
      </c>
      <c r="B1667" s="84">
        <v>0</v>
      </c>
      <c r="C1667" s="84">
        <v>10000</v>
      </c>
      <c r="D1667" s="84">
        <v>3000</v>
      </c>
      <c r="E1667" s="84">
        <v>4000</v>
      </c>
    </row>
    <row r="1668" spans="1:5" ht="12.75">
      <c r="A1668" s="41" t="s">
        <v>234</v>
      </c>
      <c r="B1668" s="84">
        <v>0</v>
      </c>
      <c r="C1668" s="84">
        <v>12000</v>
      </c>
      <c r="D1668" s="84">
        <v>20000</v>
      </c>
      <c r="E1668" s="84">
        <v>20000</v>
      </c>
    </row>
    <row r="1669" spans="1:5" ht="12.75">
      <c r="A1669" s="41" t="s">
        <v>266</v>
      </c>
      <c r="B1669" s="84">
        <v>0</v>
      </c>
      <c r="C1669" s="84">
        <v>12000</v>
      </c>
      <c r="D1669" s="84">
        <v>0</v>
      </c>
      <c r="E1669" s="84">
        <v>0</v>
      </c>
    </row>
    <row r="1670" spans="1:5" ht="12.75">
      <c r="A1670" s="39" t="s">
        <v>194</v>
      </c>
      <c r="B1670" s="84"/>
      <c r="C1670" s="84"/>
      <c r="D1670" s="84"/>
      <c r="E1670" s="84"/>
    </row>
    <row r="1671" spans="1:5" ht="12.75">
      <c r="A1671" s="41" t="s">
        <v>195</v>
      </c>
      <c r="B1671" s="84">
        <v>23601</v>
      </c>
      <c r="C1671" s="84">
        <v>120000</v>
      </c>
      <c r="D1671" s="84">
        <v>0</v>
      </c>
      <c r="E1671" s="84">
        <v>40000</v>
      </c>
    </row>
    <row r="1672" spans="1:5" ht="12.75">
      <c r="A1672" s="41" t="s">
        <v>316</v>
      </c>
      <c r="B1672" s="84">
        <v>0</v>
      </c>
      <c r="C1672" s="84">
        <v>0</v>
      </c>
      <c r="D1672" s="84">
        <v>0</v>
      </c>
      <c r="E1672" s="84">
        <v>0</v>
      </c>
    </row>
    <row r="1673" spans="1:5" ht="12.75">
      <c r="A1673" s="48" t="s">
        <v>0</v>
      </c>
      <c r="B1673" s="84">
        <v>3718</v>
      </c>
      <c r="C1673" s="84">
        <v>12000</v>
      </c>
      <c r="D1673" s="84">
        <v>0</v>
      </c>
      <c r="E1673" s="84">
        <v>0</v>
      </c>
    </row>
    <row r="1674" spans="1:5" ht="12.75">
      <c r="A1674" s="41" t="s">
        <v>1</v>
      </c>
      <c r="B1674" s="84">
        <v>0</v>
      </c>
      <c r="C1674" s="96">
        <v>0</v>
      </c>
      <c r="D1674" s="96">
        <v>0</v>
      </c>
      <c r="E1674" s="96">
        <v>0</v>
      </c>
    </row>
    <row r="1675" spans="1:5" ht="12.75">
      <c r="A1675" s="39" t="s">
        <v>110</v>
      </c>
      <c r="B1675" s="105"/>
      <c r="C1675" s="105"/>
      <c r="D1675" s="105"/>
      <c r="E1675" s="105"/>
    </row>
    <row r="1676" spans="1:5" ht="12.75">
      <c r="A1676" s="48" t="s">
        <v>111</v>
      </c>
      <c r="B1676" s="84">
        <v>0</v>
      </c>
      <c r="C1676" s="84">
        <v>0</v>
      </c>
      <c r="D1676" s="84">
        <v>0</v>
      </c>
      <c r="E1676" s="84">
        <v>0</v>
      </c>
    </row>
    <row r="1677" spans="1:5" ht="12.75">
      <c r="A1677" s="45" t="s">
        <v>296</v>
      </c>
      <c r="B1677" s="85">
        <f>SUM(B1650:B1676)</f>
        <v>279495</v>
      </c>
      <c r="C1677" s="85">
        <f>SUM(C1650:C1676)</f>
        <v>686000</v>
      </c>
      <c r="D1677" s="85">
        <f>SUM(D1650:D1676)</f>
        <v>257000</v>
      </c>
      <c r="E1677" s="85">
        <f>SUM(E1650:E1676)</f>
        <v>384000</v>
      </c>
    </row>
    <row r="1682" spans="1:5" ht="14.25">
      <c r="A1682" s="163" t="s">
        <v>319</v>
      </c>
      <c r="B1682" s="164"/>
      <c r="C1682" s="164"/>
      <c r="D1682" s="164"/>
      <c r="E1682" s="165"/>
    </row>
    <row r="1683" spans="1:5" ht="14.25">
      <c r="A1683" s="157" t="s">
        <v>314</v>
      </c>
      <c r="B1683" s="158"/>
      <c r="C1683" s="158"/>
      <c r="D1683" s="158"/>
      <c r="E1683" s="159"/>
    </row>
    <row r="1684" spans="1:5" ht="14.25">
      <c r="A1684" s="157" t="s">
        <v>264</v>
      </c>
      <c r="B1684" s="158"/>
      <c r="C1684" s="158"/>
      <c r="D1684" s="158"/>
      <c r="E1684" s="159"/>
    </row>
    <row r="1685" spans="1:5" ht="14.25">
      <c r="A1685" s="166" t="s">
        <v>516</v>
      </c>
      <c r="B1685" s="167"/>
      <c r="C1685" s="167"/>
      <c r="D1685" s="167"/>
      <c r="E1685" s="168"/>
    </row>
    <row r="1686" spans="1:5" ht="42.75">
      <c r="A1686" s="38" t="s">
        <v>146</v>
      </c>
      <c r="B1686" s="38" t="s">
        <v>475</v>
      </c>
      <c r="C1686" s="38" t="s">
        <v>452</v>
      </c>
      <c r="D1686" s="38" t="s">
        <v>476</v>
      </c>
      <c r="E1686" s="38" t="s">
        <v>477</v>
      </c>
    </row>
    <row r="1687" spans="1:5" ht="12.75">
      <c r="A1687" s="39" t="s">
        <v>113</v>
      </c>
      <c r="B1687" s="43"/>
      <c r="C1687" s="43"/>
      <c r="D1687" s="43"/>
      <c r="E1687" s="43"/>
    </row>
    <row r="1688" spans="1:5" ht="12.75">
      <c r="A1688" s="39" t="s">
        <v>114</v>
      </c>
      <c r="B1688" s="42"/>
      <c r="C1688" s="42"/>
      <c r="D1688" s="42"/>
      <c r="E1688" s="42"/>
    </row>
    <row r="1689" spans="1:5" ht="12.75">
      <c r="A1689" s="41" t="s">
        <v>197</v>
      </c>
      <c r="B1689" s="84">
        <v>0</v>
      </c>
      <c r="C1689" s="84">
        <v>0</v>
      </c>
      <c r="D1689" s="84">
        <v>0</v>
      </c>
      <c r="E1689" s="84">
        <v>0</v>
      </c>
    </row>
    <row r="1690" spans="1:5" ht="12.75">
      <c r="A1690" s="41" t="s">
        <v>198</v>
      </c>
      <c r="B1690" s="84">
        <v>0</v>
      </c>
      <c r="C1690" s="84">
        <v>12000</v>
      </c>
      <c r="D1690" s="84">
        <v>10000</v>
      </c>
      <c r="E1690" s="84">
        <v>10000</v>
      </c>
    </row>
    <row r="1691" spans="1:5" ht="12.75">
      <c r="A1691" s="41" t="s">
        <v>200</v>
      </c>
      <c r="B1691" s="84">
        <v>0</v>
      </c>
      <c r="C1691" s="84">
        <v>0</v>
      </c>
      <c r="D1691" s="84">
        <v>0</v>
      </c>
      <c r="E1691" s="84">
        <v>0</v>
      </c>
    </row>
    <row r="1692" spans="1:5" ht="12.75">
      <c r="A1692" s="41" t="s">
        <v>304</v>
      </c>
      <c r="B1692" s="84">
        <v>0</v>
      </c>
      <c r="C1692" s="84">
        <v>0</v>
      </c>
      <c r="D1692" s="84">
        <v>0</v>
      </c>
      <c r="E1692" s="84">
        <v>0</v>
      </c>
    </row>
    <row r="1693" spans="1:5" ht="12.75">
      <c r="A1693" s="41" t="s">
        <v>306</v>
      </c>
      <c r="B1693" s="84">
        <v>0</v>
      </c>
      <c r="C1693" s="84">
        <v>0</v>
      </c>
      <c r="D1693" s="84">
        <v>0</v>
      </c>
      <c r="E1693" s="84">
        <v>0</v>
      </c>
    </row>
    <row r="1694" spans="1:5" ht="12.75">
      <c r="A1694" s="41" t="s">
        <v>308</v>
      </c>
      <c r="B1694" s="84">
        <v>0</v>
      </c>
      <c r="C1694" s="84">
        <v>0</v>
      </c>
      <c r="D1694" s="84">
        <v>0</v>
      </c>
      <c r="E1694" s="84">
        <v>0</v>
      </c>
    </row>
    <row r="1695" spans="1:5" ht="12.75">
      <c r="A1695" s="39" t="s">
        <v>309</v>
      </c>
      <c r="B1695" s="84"/>
      <c r="C1695" s="84"/>
      <c r="D1695" s="84"/>
      <c r="E1695" s="84"/>
    </row>
    <row r="1696" spans="1:5" ht="12.75">
      <c r="A1696" s="41" t="s">
        <v>100</v>
      </c>
      <c r="B1696" s="84">
        <v>0</v>
      </c>
      <c r="C1696" s="84">
        <v>0</v>
      </c>
      <c r="D1696" s="84">
        <v>0</v>
      </c>
      <c r="E1696" s="84">
        <v>0</v>
      </c>
    </row>
    <row r="1697" spans="1:5" ht="12.75">
      <c r="A1697" s="41" t="s">
        <v>310</v>
      </c>
      <c r="B1697" s="84">
        <v>0</v>
      </c>
      <c r="C1697" s="84">
        <v>0</v>
      </c>
      <c r="D1697" s="84">
        <v>0</v>
      </c>
      <c r="E1697" s="84">
        <v>0</v>
      </c>
    </row>
    <row r="1698" spans="1:5" ht="12.75">
      <c r="A1698" s="45" t="s">
        <v>312</v>
      </c>
      <c r="B1698" s="85">
        <f>B1690+B1694</f>
        <v>0</v>
      </c>
      <c r="C1698" s="85">
        <f>C1690+C1694</f>
        <v>12000</v>
      </c>
      <c r="D1698" s="85">
        <f>D1690+D1694</f>
        <v>10000</v>
      </c>
      <c r="E1698" s="85">
        <f>E1690+E1694</f>
        <v>10000</v>
      </c>
    </row>
    <row r="1699" spans="1:5" ht="12.75">
      <c r="A1699" s="39" t="s">
        <v>297</v>
      </c>
      <c r="B1699" s="84"/>
      <c r="C1699" s="84"/>
      <c r="D1699" s="84"/>
      <c r="E1699" s="84"/>
    </row>
    <row r="1700" spans="1:5" ht="12.75">
      <c r="A1700" s="41" t="s">
        <v>359</v>
      </c>
      <c r="B1700" s="84">
        <v>0</v>
      </c>
      <c r="C1700" s="84">
        <v>0</v>
      </c>
      <c r="D1700" s="84">
        <v>0</v>
      </c>
      <c r="E1700" s="84">
        <v>0</v>
      </c>
    </row>
    <row r="1701" spans="1:5" ht="12.75">
      <c r="A1701" s="41" t="s">
        <v>119</v>
      </c>
      <c r="B1701" s="84">
        <v>0</v>
      </c>
      <c r="C1701" s="84">
        <v>0</v>
      </c>
      <c r="D1701" s="84">
        <v>0</v>
      </c>
      <c r="E1701" s="84">
        <v>0</v>
      </c>
    </row>
    <row r="1702" spans="1:5" ht="12.75">
      <c r="A1702" s="41" t="s">
        <v>120</v>
      </c>
      <c r="B1702" s="84">
        <v>0</v>
      </c>
      <c r="C1702" s="84">
        <v>0</v>
      </c>
      <c r="D1702" s="84">
        <v>0</v>
      </c>
      <c r="E1702" s="84">
        <v>0</v>
      </c>
    </row>
    <row r="1703" spans="1:5" ht="12.75">
      <c r="A1703" s="41" t="s">
        <v>121</v>
      </c>
      <c r="B1703" s="84">
        <v>0</v>
      </c>
      <c r="C1703" s="84">
        <v>0</v>
      </c>
      <c r="D1703" s="84">
        <v>0</v>
      </c>
      <c r="E1703" s="84">
        <v>0</v>
      </c>
    </row>
    <row r="1704" spans="1:5" ht="12.75">
      <c r="A1704" s="41" t="s">
        <v>479</v>
      </c>
      <c r="B1704" s="84">
        <v>0</v>
      </c>
      <c r="C1704" s="84">
        <v>0</v>
      </c>
      <c r="D1704" s="84">
        <v>0</v>
      </c>
      <c r="E1704" s="84">
        <v>0</v>
      </c>
    </row>
    <row r="1705" spans="1:5" ht="12.75">
      <c r="A1705" s="49" t="s">
        <v>267</v>
      </c>
      <c r="B1705" s="84">
        <v>0</v>
      </c>
      <c r="C1705" s="84">
        <v>0</v>
      </c>
      <c r="D1705" s="84">
        <v>0</v>
      </c>
      <c r="E1705" s="84">
        <v>0</v>
      </c>
    </row>
    <row r="1706" spans="1:5" ht="12.75">
      <c r="A1706" s="49" t="s">
        <v>208</v>
      </c>
      <c r="B1706" s="84">
        <v>0</v>
      </c>
      <c r="C1706" s="84">
        <v>0</v>
      </c>
      <c r="D1706" s="84">
        <v>0</v>
      </c>
      <c r="E1706" s="84">
        <v>0</v>
      </c>
    </row>
    <row r="1707" spans="1:5" ht="12.75">
      <c r="A1707" s="49" t="s">
        <v>315</v>
      </c>
      <c r="B1707" s="84">
        <v>0</v>
      </c>
      <c r="C1707" s="84">
        <v>0</v>
      </c>
      <c r="D1707" s="84">
        <v>0</v>
      </c>
      <c r="E1707" s="84">
        <v>0</v>
      </c>
    </row>
    <row r="1708" spans="1:5" ht="12.75">
      <c r="A1708" s="45" t="s">
        <v>126</v>
      </c>
      <c r="B1708" s="85">
        <v>0</v>
      </c>
      <c r="C1708" s="85">
        <f>C1702+C1704+C1705+C1706+C1707</f>
        <v>0</v>
      </c>
      <c r="D1708" s="85">
        <f>D1702+D1704+D1705+D1706+D1707</f>
        <v>0</v>
      </c>
      <c r="E1708" s="85">
        <f>E1702+E1704+E1705+E1706+E1707</f>
        <v>0</v>
      </c>
    </row>
    <row r="1709" spans="1:5" ht="12.75">
      <c r="A1709" s="45" t="s">
        <v>313</v>
      </c>
      <c r="B1709" s="85">
        <f>B1677+B1708</f>
        <v>279495</v>
      </c>
      <c r="C1709" s="85">
        <f>C1677+C1698+C1708</f>
        <v>698000</v>
      </c>
      <c r="D1709" s="85">
        <f>D1677+D1698+D1708</f>
        <v>267000</v>
      </c>
      <c r="E1709" s="85">
        <f>E1677+E1698+E1708</f>
        <v>394000</v>
      </c>
    </row>
    <row r="1710" spans="1:5" ht="12.75">
      <c r="A1710" s="45" t="s">
        <v>355</v>
      </c>
      <c r="B1710" s="85">
        <f>B1647+B1677+B1708</f>
        <v>4309185</v>
      </c>
      <c r="C1710" s="85">
        <f>C1647+C1677+C1698+C1708</f>
        <v>7293000</v>
      </c>
      <c r="D1710" s="85">
        <f>D1647+D1677+D1698+D1708</f>
        <v>5023000</v>
      </c>
      <c r="E1710" s="85">
        <f>E1647+E1677+E1698+E1708</f>
        <v>5799000</v>
      </c>
    </row>
    <row r="1711" spans="1:5" ht="12.75">
      <c r="A1711" s="12"/>
      <c r="B1711" s="10"/>
      <c r="C1711" s="10"/>
      <c r="D1711" s="10"/>
      <c r="E1711" s="11"/>
    </row>
    <row r="1712" spans="1:5" ht="12.75">
      <c r="A1712" s="10"/>
      <c r="B1712" s="10"/>
      <c r="C1712" s="10"/>
      <c r="D1712" s="10"/>
      <c r="E1712" s="10"/>
    </row>
    <row r="1713" spans="1:5" ht="12.75">
      <c r="A1713" s="10"/>
      <c r="B1713" s="10"/>
      <c r="C1713" s="10"/>
      <c r="D1713" s="10"/>
      <c r="E1713" s="10"/>
    </row>
    <row r="1714" spans="1:5" ht="12.75">
      <c r="A1714" s="10"/>
      <c r="B1714" s="10"/>
      <c r="C1714" s="10"/>
      <c r="D1714" s="10"/>
      <c r="E1714" s="10"/>
    </row>
    <row r="1715" spans="1:5" ht="12.75">
      <c r="A1715" s="10"/>
      <c r="B1715" s="10"/>
      <c r="C1715" s="10"/>
      <c r="D1715" s="10"/>
      <c r="E1715" s="10"/>
    </row>
    <row r="1716" spans="1:5" ht="12.75">
      <c r="A1716" s="10"/>
      <c r="B1716" s="10"/>
      <c r="C1716" s="10"/>
      <c r="D1716" s="10"/>
      <c r="E1716" s="10"/>
    </row>
    <row r="1717" spans="1:5" ht="12.75">
      <c r="A1717" s="10"/>
      <c r="B1717" s="10"/>
      <c r="C1717" s="10"/>
      <c r="D1717" s="10"/>
      <c r="E1717" s="10"/>
    </row>
    <row r="1718" spans="1:5" ht="12.75">
      <c r="A1718" s="10"/>
      <c r="B1718" s="10"/>
      <c r="C1718" s="10"/>
      <c r="D1718" s="10"/>
      <c r="E1718" s="10"/>
    </row>
    <row r="1719" spans="1:5" ht="12.75">
      <c r="A1719" s="10"/>
      <c r="B1719" s="10"/>
      <c r="C1719" s="10"/>
      <c r="D1719" s="10"/>
      <c r="E1719" s="10"/>
    </row>
    <row r="1720" spans="1:5" ht="12.75">
      <c r="A1720" s="10"/>
      <c r="B1720" s="10"/>
      <c r="C1720" s="10"/>
      <c r="D1720" s="10"/>
      <c r="E1720" s="10"/>
    </row>
    <row r="1721" spans="1:5" ht="12.75">
      <c r="A1721" s="10"/>
      <c r="B1721" s="10"/>
      <c r="C1721" s="10"/>
      <c r="D1721" s="10"/>
      <c r="E1721" s="10"/>
    </row>
    <row r="1722" spans="1:5" ht="12.75">
      <c r="A1722" s="10"/>
      <c r="B1722" s="10"/>
      <c r="C1722" s="10"/>
      <c r="D1722" s="10"/>
      <c r="E1722" s="10"/>
    </row>
    <row r="1723" spans="1:5" ht="12.75">
      <c r="A1723" s="10"/>
      <c r="B1723" s="10"/>
      <c r="C1723" s="10"/>
      <c r="D1723" s="10"/>
      <c r="E1723" s="10"/>
    </row>
    <row r="1724" spans="1:5" ht="12.75">
      <c r="A1724" s="10"/>
      <c r="B1724" s="10"/>
      <c r="C1724" s="10"/>
      <c r="D1724" s="10"/>
      <c r="E1724" s="10"/>
    </row>
    <row r="1725" spans="1:5" ht="12.75">
      <c r="A1725" s="10"/>
      <c r="B1725" s="10"/>
      <c r="C1725" s="10"/>
      <c r="D1725" s="10"/>
      <c r="E1725" s="10"/>
    </row>
    <row r="1726" spans="1:5" ht="12.75">
      <c r="A1726" s="10"/>
      <c r="B1726" s="10"/>
      <c r="C1726" s="10"/>
      <c r="D1726" s="10"/>
      <c r="E1726" s="10"/>
    </row>
    <row r="1727" spans="1:5" ht="12.75">
      <c r="A1727" s="10"/>
      <c r="B1727" s="10"/>
      <c r="C1727" s="10"/>
      <c r="D1727" s="10"/>
      <c r="E1727" s="10"/>
    </row>
    <row r="1728" spans="1:5" ht="12.75">
      <c r="A1728" s="10"/>
      <c r="B1728" s="10"/>
      <c r="C1728" s="10"/>
      <c r="D1728" s="10"/>
      <c r="E1728" s="10"/>
    </row>
    <row r="1729" spans="1:5" ht="12.75">
      <c r="A1729" s="10"/>
      <c r="B1729" s="10"/>
      <c r="C1729" s="10"/>
      <c r="D1729" s="10"/>
      <c r="E1729" s="10"/>
    </row>
    <row r="1730" spans="1:5" ht="12.75">
      <c r="A1730" s="10"/>
      <c r="B1730" s="10"/>
      <c r="C1730" s="10"/>
      <c r="D1730" s="10"/>
      <c r="E1730" s="10"/>
    </row>
    <row r="1731" spans="1:5" ht="12.75">
      <c r="A1731" s="10"/>
      <c r="B1731" s="10"/>
      <c r="C1731" s="10"/>
      <c r="D1731" s="10"/>
      <c r="E1731" s="10"/>
    </row>
    <row r="1734" spans="1:5" ht="14.25">
      <c r="A1734" s="163" t="s">
        <v>319</v>
      </c>
      <c r="B1734" s="164"/>
      <c r="C1734" s="164"/>
      <c r="D1734" s="164"/>
      <c r="E1734" s="165"/>
    </row>
    <row r="1735" spans="1:5" ht="14.25">
      <c r="A1735" s="157" t="s">
        <v>314</v>
      </c>
      <c r="B1735" s="158"/>
      <c r="C1735" s="158"/>
      <c r="D1735" s="158"/>
      <c r="E1735" s="159"/>
    </row>
    <row r="1736" spans="1:5" ht="14.25">
      <c r="A1736" s="157" t="s">
        <v>214</v>
      </c>
      <c r="B1736" s="158"/>
      <c r="C1736" s="158"/>
      <c r="D1736" s="158"/>
      <c r="E1736" s="159"/>
    </row>
    <row r="1737" spans="1:5" ht="14.25">
      <c r="A1737" s="166" t="s">
        <v>516</v>
      </c>
      <c r="B1737" s="167"/>
      <c r="C1737" s="167"/>
      <c r="D1737" s="167"/>
      <c r="E1737" s="168"/>
    </row>
    <row r="1738" spans="1:5" ht="42.75">
      <c r="A1738" s="38" t="s">
        <v>146</v>
      </c>
      <c r="B1738" s="38" t="s">
        <v>475</v>
      </c>
      <c r="C1738" s="38" t="s">
        <v>452</v>
      </c>
      <c r="D1738" s="38" t="s">
        <v>476</v>
      </c>
      <c r="E1738" s="38" t="s">
        <v>477</v>
      </c>
    </row>
    <row r="1739" spans="1:5" ht="12.75">
      <c r="A1739" s="39" t="s">
        <v>147</v>
      </c>
      <c r="B1739" s="41"/>
      <c r="C1739" s="41"/>
      <c r="D1739" s="41"/>
      <c r="E1739" s="41"/>
    </row>
    <row r="1740" spans="1:5" ht="12.75">
      <c r="A1740" s="39" t="s">
        <v>148</v>
      </c>
      <c r="B1740" s="41"/>
      <c r="C1740" s="41"/>
      <c r="D1740" s="41"/>
      <c r="E1740" s="41"/>
    </row>
    <row r="1741" spans="1:5" ht="12.75">
      <c r="A1741" s="41" t="s">
        <v>149</v>
      </c>
      <c r="B1741" s="84">
        <v>0</v>
      </c>
      <c r="C1741" s="84">
        <v>300000</v>
      </c>
      <c r="D1741" s="84">
        <v>0</v>
      </c>
      <c r="E1741" s="84">
        <v>350000</v>
      </c>
    </row>
    <row r="1742" spans="1:5" ht="12.75">
      <c r="A1742" s="41" t="s">
        <v>181</v>
      </c>
      <c r="B1742" s="84">
        <v>0</v>
      </c>
      <c r="C1742" s="84">
        <v>200000</v>
      </c>
      <c r="D1742" s="84">
        <v>0</v>
      </c>
      <c r="E1742" s="84">
        <v>330000</v>
      </c>
    </row>
    <row r="1743" spans="1:5" ht="12.75">
      <c r="A1743" s="41" t="s">
        <v>182</v>
      </c>
      <c r="B1743" s="84">
        <v>0</v>
      </c>
      <c r="C1743" s="84">
        <v>150000</v>
      </c>
      <c r="D1743" s="84">
        <v>0</v>
      </c>
      <c r="E1743" s="84">
        <v>100000</v>
      </c>
    </row>
    <row r="1744" spans="1:5" ht="12.75">
      <c r="A1744" s="45" t="s">
        <v>183</v>
      </c>
      <c r="B1744" s="85">
        <f>B1741+B1742+B1743</f>
        <v>0</v>
      </c>
      <c r="C1744" s="85">
        <f>C1741+C1742+C1743</f>
        <v>650000</v>
      </c>
      <c r="D1744" s="85">
        <f>D1741+D1742+D1743</f>
        <v>0</v>
      </c>
      <c r="E1744" s="85">
        <f>E1741+E1742+E1743</f>
        <v>780000</v>
      </c>
    </row>
    <row r="1745" spans="1:5" ht="12.75">
      <c r="A1745" s="41"/>
      <c r="B1745" s="84"/>
      <c r="C1745" s="84"/>
      <c r="D1745" s="84"/>
      <c r="E1745" s="84"/>
    </row>
    <row r="1746" spans="1:5" ht="12.75">
      <c r="A1746" s="39" t="s">
        <v>184</v>
      </c>
      <c r="B1746" s="84"/>
      <c r="C1746" s="84"/>
      <c r="D1746" s="84"/>
      <c r="E1746" s="84"/>
    </row>
    <row r="1747" spans="1:5" ht="12.75">
      <c r="A1747" s="41" t="s">
        <v>153</v>
      </c>
      <c r="B1747" s="84">
        <v>415089</v>
      </c>
      <c r="C1747" s="84">
        <v>3100000</v>
      </c>
      <c r="D1747" s="84">
        <v>500000</v>
      </c>
      <c r="E1747" s="84">
        <v>550000</v>
      </c>
    </row>
    <row r="1748" spans="1:5" ht="12.75">
      <c r="A1748" s="41" t="s">
        <v>154</v>
      </c>
      <c r="B1748" s="84">
        <v>109009</v>
      </c>
      <c r="C1748" s="84">
        <v>1900000</v>
      </c>
      <c r="D1748" s="84">
        <v>35000</v>
      </c>
      <c r="E1748" s="84">
        <v>65000</v>
      </c>
    </row>
    <row r="1749" spans="1:5" ht="12.75">
      <c r="A1749" s="41" t="s">
        <v>155</v>
      </c>
      <c r="B1749" s="84">
        <v>21588</v>
      </c>
      <c r="C1749" s="84">
        <v>270000</v>
      </c>
      <c r="D1749" s="84">
        <v>50000</v>
      </c>
      <c r="E1749" s="84">
        <v>60000</v>
      </c>
    </row>
    <row r="1750" spans="1:5" ht="12.75">
      <c r="A1750" s="41" t="s">
        <v>185</v>
      </c>
      <c r="B1750" s="84">
        <v>36822</v>
      </c>
      <c r="C1750" s="84">
        <v>70000</v>
      </c>
      <c r="D1750" s="84">
        <v>4000</v>
      </c>
      <c r="E1750" s="84">
        <v>8000</v>
      </c>
    </row>
    <row r="1751" spans="1:5" ht="12.75">
      <c r="A1751" s="45" t="s">
        <v>105</v>
      </c>
      <c r="B1751" s="85">
        <f>SUM(B1747:B1750)</f>
        <v>582508</v>
      </c>
      <c r="C1751" s="85">
        <f>SUM(C1747:C1750)</f>
        <v>5340000</v>
      </c>
      <c r="D1751" s="85">
        <f>SUM(D1747:D1750)</f>
        <v>589000</v>
      </c>
      <c r="E1751" s="85">
        <f>SUM(E1747:E1750)</f>
        <v>683000</v>
      </c>
    </row>
    <row r="1752" spans="1:5" ht="12.75">
      <c r="A1752" s="41" t="s">
        <v>157</v>
      </c>
      <c r="B1752" s="84">
        <v>0</v>
      </c>
      <c r="C1752" s="84">
        <v>70000</v>
      </c>
      <c r="D1752" s="84">
        <v>12000</v>
      </c>
      <c r="E1752" s="84">
        <v>25000</v>
      </c>
    </row>
    <row r="1753" spans="1:5" ht="12.75">
      <c r="A1753" s="41" t="s">
        <v>158</v>
      </c>
      <c r="B1753" s="84">
        <v>7597</v>
      </c>
      <c r="C1753" s="84">
        <v>30000</v>
      </c>
      <c r="D1753" s="84">
        <v>6000</v>
      </c>
      <c r="E1753" s="84">
        <v>10000</v>
      </c>
    </row>
    <row r="1754" spans="1:5" ht="12.75">
      <c r="A1754" s="41" t="s">
        <v>159</v>
      </c>
      <c r="B1754" s="84">
        <v>0</v>
      </c>
      <c r="C1754" s="84">
        <v>15000</v>
      </c>
      <c r="D1754" s="84">
        <v>0</v>
      </c>
      <c r="E1754" s="84">
        <v>15000</v>
      </c>
    </row>
    <row r="1755" spans="1:5" ht="12.75">
      <c r="A1755" s="45" t="s">
        <v>106</v>
      </c>
      <c r="B1755" s="85">
        <f>B1744+B1751+B1752+B1753+B1754</f>
        <v>590105</v>
      </c>
      <c r="C1755" s="85">
        <f>C1744+C1751+C1752+C1753+C1754</f>
        <v>6105000</v>
      </c>
      <c r="D1755" s="85">
        <f>D1744+D1751+D1752+D1753+D1754</f>
        <v>607000</v>
      </c>
      <c r="E1755" s="85">
        <f>E1744+E1751+E1752+E1753+E1754</f>
        <v>1513000</v>
      </c>
    </row>
    <row r="1756" spans="1:5" ht="12.75">
      <c r="A1756" s="39" t="s">
        <v>160</v>
      </c>
      <c r="B1756" s="84"/>
      <c r="C1756" s="84"/>
      <c r="D1756" s="84"/>
      <c r="E1756" s="84"/>
    </row>
    <row r="1757" spans="1:5" ht="12.75">
      <c r="A1757" s="39" t="s">
        <v>161</v>
      </c>
      <c r="B1757" s="84"/>
      <c r="C1757" s="84"/>
      <c r="D1757" s="84"/>
      <c r="E1757" s="84"/>
    </row>
    <row r="1758" spans="1:5" ht="12.75">
      <c r="A1758" s="41" t="s">
        <v>186</v>
      </c>
      <c r="B1758" s="84">
        <v>349980</v>
      </c>
      <c r="C1758" s="84">
        <v>850000</v>
      </c>
      <c r="D1758" s="84">
        <v>850000</v>
      </c>
      <c r="E1758" s="84">
        <v>900000</v>
      </c>
    </row>
    <row r="1759" spans="1:5" ht="12.75">
      <c r="A1759" s="39" t="s">
        <v>164</v>
      </c>
      <c r="B1759" s="84"/>
      <c r="C1759" s="84"/>
      <c r="D1759" s="84"/>
      <c r="E1759" s="84"/>
    </row>
    <row r="1760" spans="1:5" ht="12.75">
      <c r="A1760" s="41" t="s">
        <v>165</v>
      </c>
      <c r="B1760" s="84">
        <v>145509</v>
      </c>
      <c r="C1760" s="84">
        <v>300000</v>
      </c>
      <c r="D1760" s="84">
        <v>300000</v>
      </c>
      <c r="E1760" s="84">
        <v>325000</v>
      </c>
    </row>
    <row r="1761" spans="1:5" ht="12.75">
      <c r="A1761" s="41" t="s">
        <v>167</v>
      </c>
      <c r="B1761" s="84">
        <v>0</v>
      </c>
      <c r="C1761" s="84">
        <v>0</v>
      </c>
      <c r="D1761" s="84">
        <v>0</v>
      </c>
      <c r="E1761" s="84">
        <v>0</v>
      </c>
    </row>
    <row r="1762" spans="1:5" ht="12.75">
      <c r="A1762" s="41" t="s">
        <v>168</v>
      </c>
      <c r="B1762" s="84">
        <v>8995</v>
      </c>
      <c r="C1762" s="84">
        <v>10000</v>
      </c>
      <c r="D1762" s="84">
        <v>10000</v>
      </c>
      <c r="E1762" s="84">
        <v>10000</v>
      </c>
    </row>
    <row r="1763" spans="1:5" ht="12.75">
      <c r="A1763" s="41" t="s">
        <v>169</v>
      </c>
      <c r="B1763" s="84">
        <v>0</v>
      </c>
      <c r="C1763" s="84">
        <v>15000</v>
      </c>
      <c r="D1763" s="84">
        <v>0</v>
      </c>
      <c r="E1763" s="84">
        <v>5000</v>
      </c>
    </row>
    <row r="1764" spans="1:5" ht="12.75">
      <c r="A1764" s="41" t="s">
        <v>171</v>
      </c>
      <c r="B1764" s="84">
        <v>0</v>
      </c>
      <c r="C1764" s="84">
        <v>0</v>
      </c>
      <c r="D1764" s="84">
        <v>0</v>
      </c>
      <c r="E1764" s="84">
        <v>0</v>
      </c>
    </row>
    <row r="1765" spans="1:5" ht="12.75">
      <c r="A1765" s="41" t="s">
        <v>172</v>
      </c>
      <c r="B1765" s="84">
        <v>3400</v>
      </c>
      <c r="C1765" s="84">
        <v>5000</v>
      </c>
      <c r="D1765" s="84">
        <v>4500</v>
      </c>
      <c r="E1765" s="84">
        <v>5000</v>
      </c>
    </row>
    <row r="1766" spans="1:5" ht="12.75">
      <c r="A1766" s="39" t="s">
        <v>173</v>
      </c>
      <c r="B1766" s="84"/>
      <c r="C1766" s="84"/>
      <c r="D1766" s="84"/>
      <c r="E1766" s="84"/>
    </row>
    <row r="1767" spans="1:5" ht="12.75">
      <c r="A1767" s="41" t="s">
        <v>174</v>
      </c>
      <c r="B1767" s="84">
        <v>35883</v>
      </c>
      <c r="C1767" s="84">
        <v>50000</v>
      </c>
      <c r="D1767" s="84">
        <v>50000</v>
      </c>
      <c r="E1767" s="84">
        <v>50000</v>
      </c>
    </row>
    <row r="1768" spans="1:5" ht="12.75">
      <c r="A1768" s="41" t="s">
        <v>175</v>
      </c>
      <c r="B1768" s="84">
        <v>74981</v>
      </c>
      <c r="C1768" s="84">
        <v>100000</v>
      </c>
      <c r="D1768" s="84">
        <v>100000</v>
      </c>
      <c r="E1768" s="84">
        <v>100000</v>
      </c>
    </row>
    <row r="1769" spans="1:5" ht="12.75">
      <c r="A1769" s="41" t="s">
        <v>176</v>
      </c>
      <c r="B1769" s="84">
        <v>1635</v>
      </c>
      <c r="C1769" s="84">
        <v>5000</v>
      </c>
      <c r="D1769" s="84">
        <v>2000</v>
      </c>
      <c r="E1769" s="84">
        <v>3000</v>
      </c>
    </row>
    <row r="1770" spans="1:5" ht="12.75">
      <c r="A1770" s="41" t="s">
        <v>177</v>
      </c>
      <c r="B1770" s="84">
        <v>19328</v>
      </c>
      <c r="C1770" s="84">
        <v>10000</v>
      </c>
      <c r="D1770" s="84">
        <v>10000</v>
      </c>
      <c r="E1770" s="84">
        <v>12000</v>
      </c>
    </row>
    <row r="1771" spans="1:5" ht="12.75">
      <c r="A1771" s="39" t="s">
        <v>107</v>
      </c>
      <c r="B1771" s="95"/>
      <c r="C1771" s="95"/>
      <c r="D1771" s="95"/>
      <c r="E1771" s="95"/>
    </row>
    <row r="1772" spans="1:5" ht="12.75">
      <c r="A1772" s="41" t="s">
        <v>108</v>
      </c>
      <c r="B1772" s="84">
        <v>262303</v>
      </c>
      <c r="C1772" s="84">
        <v>400000</v>
      </c>
      <c r="D1772" s="84">
        <v>400000</v>
      </c>
      <c r="E1772" s="84">
        <v>400000</v>
      </c>
    </row>
    <row r="1773" spans="1:5" ht="12.75">
      <c r="A1773" s="39" t="s">
        <v>295</v>
      </c>
      <c r="B1773" s="84"/>
      <c r="C1773" s="84"/>
      <c r="D1773" s="84"/>
      <c r="E1773" s="84"/>
    </row>
    <row r="1774" spans="1:5" ht="12.75">
      <c r="A1774" s="41" t="s">
        <v>192</v>
      </c>
      <c r="B1774" s="84">
        <v>0</v>
      </c>
      <c r="C1774" s="84">
        <v>0</v>
      </c>
      <c r="D1774" s="84">
        <v>0</v>
      </c>
      <c r="E1774" s="84">
        <v>0</v>
      </c>
    </row>
    <row r="1775" spans="1:5" ht="12.75">
      <c r="A1775" s="41" t="s">
        <v>234</v>
      </c>
      <c r="B1775" s="84">
        <v>0</v>
      </c>
      <c r="C1775" s="84">
        <v>0</v>
      </c>
      <c r="D1775" s="84">
        <v>0</v>
      </c>
      <c r="E1775" s="84">
        <v>0</v>
      </c>
    </row>
    <row r="1776" spans="1:5" ht="12.75">
      <c r="A1776" s="41" t="s">
        <v>210</v>
      </c>
      <c r="B1776" s="84">
        <v>134965</v>
      </c>
      <c r="C1776" s="84">
        <v>150000</v>
      </c>
      <c r="D1776" s="84">
        <v>140000</v>
      </c>
      <c r="E1776" s="84">
        <v>140000</v>
      </c>
    </row>
    <row r="1777" spans="1:5" ht="12.75">
      <c r="A1777" s="39" t="s">
        <v>194</v>
      </c>
      <c r="B1777" s="84"/>
      <c r="C1777" s="84"/>
      <c r="D1777" s="84"/>
      <c r="E1777" s="84"/>
    </row>
    <row r="1778" spans="1:5" ht="12.75">
      <c r="A1778" s="41" t="s">
        <v>195</v>
      </c>
      <c r="B1778" s="84">
        <v>0</v>
      </c>
      <c r="C1778" s="84">
        <v>300000</v>
      </c>
      <c r="D1778" s="84">
        <v>300000</v>
      </c>
      <c r="E1778" s="84">
        <v>300000</v>
      </c>
    </row>
    <row r="1779" spans="1:5" ht="12.75">
      <c r="A1779" s="48" t="s">
        <v>316</v>
      </c>
      <c r="B1779" s="84">
        <v>0</v>
      </c>
      <c r="C1779" s="84">
        <v>0</v>
      </c>
      <c r="D1779" s="84">
        <v>0</v>
      </c>
      <c r="E1779" s="84">
        <v>0</v>
      </c>
    </row>
    <row r="1780" spans="1:5" ht="12.75">
      <c r="A1780" s="41" t="s">
        <v>211</v>
      </c>
      <c r="B1780" s="84">
        <v>0</v>
      </c>
      <c r="C1780" s="84">
        <v>30000</v>
      </c>
      <c r="D1780" s="84">
        <v>28000</v>
      </c>
      <c r="E1780" s="84">
        <v>30000</v>
      </c>
    </row>
    <row r="1781" spans="1:5" ht="12.75">
      <c r="A1781" s="49" t="s">
        <v>1</v>
      </c>
      <c r="B1781" s="84">
        <v>0</v>
      </c>
      <c r="C1781" s="96">
        <v>50000</v>
      </c>
      <c r="D1781" s="96">
        <v>50000</v>
      </c>
      <c r="E1781" s="96">
        <v>50000</v>
      </c>
    </row>
    <row r="1782" spans="1:5" ht="12.75">
      <c r="A1782" s="39" t="s">
        <v>110</v>
      </c>
      <c r="B1782" s="84"/>
      <c r="C1782" s="84"/>
      <c r="D1782" s="84"/>
      <c r="E1782" s="84"/>
    </row>
    <row r="1783" spans="1:5" ht="12.75">
      <c r="A1783" s="48" t="s">
        <v>111</v>
      </c>
      <c r="B1783" s="84">
        <v>0</v>
      </c>
      <c r="C1783" s="84">
        <v>0</v>
      </c>
      <c r="D1783" s="84">
        <v>0</v>
      </c>
      <c r="E1783" s="84">
        <v>0</v>
      </c>
    </row>
    <row r="1784" spans="1:5" ht="12.75">
      <c r="A1784" s="45" t="s">
        <v>296</v>
      </c>
      <c r="B1784" s="85">
        <f>SUM(B1758:B1783)</f>
        <v>1036979</v>
      </c>
      <c r="C1784" s="85">
        <f>SUM(C1758:C1783)</f>
        <v>2275000</v>
      </c>
      <c r="D1784" s="85">
        <f>SUM(D1758:D1783)</f>
        <v>2244500</v>
      </c>
      <c r="E1784" s="85">
        <f>SUM(E1758:E1783)</f>
        <v>2330000</v>
      </c>
    </row>
    <row r="1789" spans="1:5" ht="14.25">
      <c r="A1789" s="163" t="s">
        <v>319</v>
      </c>
      <c r="B1789" s="164"/>
      <c r="C1789" s="164"/>
      <c r="D1789" s="164"/>
      <c r="E1789" s="165"/>
    </row>
    <row r="1790" spans="1:5" ht="14.25">
      <c r="A1790" s="157" t="s">
        <v>314</v>
      </c>
      <c r="B1790" s="158"/>
      <c r="C1790" s="158"/>
      <c r="D1790" s="158"/>
      <c r="E1790" s="159"/>
    </row>
    <row r="1791" spans="1:5" ht="14.25">
      <c r="A1791" s="157" t="s">
        <v>215</v>
      </c>
      <c r="B1791" s="158"/>
      <c r="C1791" s="158"/>
      <c r="D1791" s="158"/>
      <c r="E1791" s="159"/>
    </row>
    <row r="1792" spans="1:5" ht="14.25">
      <c r="A1792" s="166" t="s">
        <v>516</v>
      </c>
      <c r="B1792" s="167"/>
      <c r="C1792" s="167"/>
      <c r="D1792" s="167"/>
      <c r="E1792" s="168"/>
    </row>
    <row r="1793" spans="1:5" ht="42.75">
      <c r="A1793" s="38" t="s">
        <v>146</v>
      </c>
      <c r="B1793" s="38" t="s">
        <v>475</v>
      </c>
      <c r="C1793" s="38" t="s">
        <v>452</v>
      </c>
      <c r="D1793" s="38" t="s">
        <v>476</v>
      </c>
      <c r="E1793" s="38" t="s">
        <v>477</v>
      </c>
    </row>
    <row r="1794" spans="1:5" ht="12.75">
      <c r="A1794" s="39" t="s">
        <v>113</v>
      </c>
      <c r="B1794" s="43"/>
      <c r="C1794" s="43"/>
      <c r="D1794" s="43"/>
      <c r="E1794" s="43"/>
    </row>
    <row r="1795" spans="1:5" ht="12.75">
      <c r="A1795" s="39" t="s">
        <v>114</v>
      </c>
      <c r="B1795" s="43"/>
      <c r="C1795" s="43"/>
      <c r="D1795" s="43"/>
      <c r="E1795" s="43"/>
    </row>
    <row r="1796" spans="1:5" ht="12.75">
      <c r="A1796" s="41" t="s">
        <v>197</v>
      </c>
      <c r="B1796" s="84">
        <v>0</v>
      </c>
      <c r="C1796" s="84">
        <v>0</v>
      </c>
      <c r="D1796" s="84">
        <v>0</v>
      </c>
      <c r="E1796" s="84">
        <v>0</v>
      </c>
    </row>
    <row r="1797" spans="1:5" ht="12.75">
      <c r="A1797" s="41" t="s">
        <v>198</v>
      </c>
      <c r="B1797" s="84">
        <v>0</v>
      </c>
      <c r="C1797" s="84">
        <v>0</v>
      </c>
      <c r="D1797" s="84">
        <v>0</v>
      </c>
      <c r="E1797" s="84">
        <v>0</v>
      </c>
    </row>
    <row r="1798" spans="1:5" ht="12.75">
      <c r="A1798" s="41" t="s">
        <v>200</v>
      </c>
      <c r="B1798" s="84">
        <v>0</v>
      </c>
      <c r="C1798" s="84">
        <v>0</v>
      </c>
      <c r="D1798" s="84">
        <v>0</v>
      </c>
      <c r="E1798" s="84">
        <v>0</v>
      </c>
    </row>
    <row r="1799" spans="1:5" ht="12.75">
      <c r="A1799" s="41" t="s">
        <v>304</v>
      </c>
      <c r="B1799" s="84">
        <v>0</v>
      </c>
      <c r="C1799" s="84">
        <v>0</v>
      </c>
      <c r="D1799" s="84">
        <v>0</v>
      </c>
      <c r="E1799" s="84">
        <v>0</v>
      </c>
    </row>
    <row r="1800" spans="1:5" ht="12.75">
      <c r="A1800" s="41" t="s">
        <v>308</v>
      </c>
      <c r="B1800" s="84">
        <v>0</v>
      </c>
      <c r="C1800" s="84">
        <v>0</v>
      </c>
      <c r="D1800" s="84">
        <v>0</v>
      </c>
      <c r="E1800" s="84">
        <v>0</v>
      </c>
    </row>
    <row r="1801" spans="1:5" ht="12.75">
      <c r="A1801" s="39" t="s">
        <v>309</v>
      </c>
      <c r="B1801" s="84"/>
      <c r="C1801" s="84"/>
      <c r="D1801" s="84"/>
      <c r="E1801" s="84"/>
    </row>
    <row r="1802" spans="1:5" ht="12.75">
      <c r="A1802" s="41" t="s">
        <v>310</v>
      </c>
      <c r="B1802" s="84">
        <v>0</v>
      </c>
      <c r="C1802" s="84">
        <v>0</v>
      </c>
      <c r="D1802" s="84">
        <v>0</v>
      </c>
      <c r="E1802" s="84">
        <v>0</v>
      </c>
    </row>
    <row r="1803" spans="1:5" ht="12.75">
      <c r="A1803" s="41" t="s">
        <v>311</v>
      </c>
      <c r="B1803" s="84">
        <v>0</v>
      </c>
      <c r="C1803" s="84">
        <v>0</v>
      </c>
      <c r="D1803" s="84">
        <v>0</v>
      </c>
      <c r="E1803" s="84">
        <v>0</v>
      </c>
    </row>
    <row r="1804" spans="1:5" ht="12.75">
      <c r="A1804" s="45" t="s">
        <v>312</v>
      </c>
      <c r="B1804" s="85">
        <v>0</v>
      </c>
      <c r="C1804" s="85">
        <f>SUM(C1796:C1803)</f>
        <v>0</v>
      </c>
      <c r="D1804" s="85">
        <f>SUM(D1796:D1803)</f>
        <v>0</v>
      </c>
      <c r="E1804" s="85">
        <f>SUM(E1796:E1803)</f>
        <v>0</v>
      </c>
    </row>
    <row r="1805" spans="1:5" ht="12.75">
      <c r="A1805" s="39" t="s">
        <v>297</v>
      </c>
      <c r="B1805" s="84"/>
      <c r="C1805" s="84"/>
      <c r="D1805" s="84"/>
      <c r="E1805" s="84"/>
    </row>
    <row r="1806" spans="1:5" ht="12.75">
      <c r="A1806" s="41" t="s">
        <v>359</v>
      </c>
      <c r="B1806" s="84">
        <v>0</v>
      </c>
      <c r="C1806" s="84">
        <v>0</v>
      </c>
      <c r="D1806" s="84">
        <v>0</v>
      </c>
      <c r="E1806" s="84">
        <v>0</v>
      </c>
    </row>
    <row r="1807" spans="1:5" ht="12.75">
      <c r="A1807" s="41" t="s">
        <v>119</v>
      </c>
      <c r="B1807" s="84">
        <v>0</v>
      </c>
      <c r="C1807" s="84">
        <v>0</v>
      </c>
      <c r="D1807" s="84">
        <v>0</v>
      </c>
      <c r="E1807" s="84">
        <v>0</v>
      </c>
    </row>
    <row r="1808" spans="1:5" ht="12.75">
      <c r="A1808" s="41" t="s">
        <v>120</v>
      </c>
      <c r="B1808" s="84">
        <v>0</v>
      </c>
      <c r="C1808" s="84">
        <v>0</v>
      </c>
      <c r="D1808" s="84">
        <v>0</v>
      </c>
      <c r="E1808" s="84">
        <v>0</v>
      </c>
    </row>
    <row r="1809" spans="1:5" ht="12.75">
      <c r="A1809" s="41" t="s">
        <v>24</v>
      </c>
      <c r="B1809" s="84">
        <v>0</v>
      </c>
      <c r="C1809" s="84">
        <v>0</v>
      </c>
      <c r="D1809" s="84">
        <v>0</v>
      </c>
      <c r="E1809" s="84">
        <v>0</v>
      </c>
    </row>
    <row r="1810" spans="1:5" ht="12.75">
      <c r="A1810" s="41" t="s">
        <v>121</v>
      </c>
      <c r="B1810" s="84">
        <v>0</v>
      </c>
      <c r="C1810" s="84">
        <v>0</v>
      </c>
      <c r="D1810" s="84">
        <v>0</v>
      </c>
      <c r="E1810" s="84">
        <v>0</v>
      </c>
    </row>
    <row r="1811" spans="1:5" ht="12.75">
      <c r="A1811" s="41" t="s">
        <v>229</v>
      </c>
      <c r="B1811" s="84">
        <v>0</v>
      </c>
      <c r="C1811" s="84">
        <v>0</v>
      </c>
      <c r="D1811" s="84">
        <v>0</v>
      </c>
      <c r="E1811" s="84">
        <v>0</v>
      </c>
    </row>
    <row r="1812" spans="1:5" ht="12.75">
      <c r="A1812" s="49" t="s">
        <v>212</v>
      </c>
      <c r="B1812" s="84">
        <v>0</v>
      </c>
      <c r="C1812" s="84">
        <v>0</v>
      </c>
      <c r="D1812" s="84">
        <v>0</v>
      </c>
      <c r="E1812" s="84">
        <v>0</v>
      </c>
    </row>
    <row r="1813" spans="1:5" ht="12.75">
      <c r="A1813" s="49" t="s">
        <v>453</v>
      </c>
      <c r="B1813" s="84">
        <v>193123</v>
      </c>
      <c r="C1813" s="84">
        <v>0</v>
      </c>
      <c r="D1813" s="84">
        <v>0</v>
      </c>
      <c r="E1813" s="84">
        <v>0</v>
      </c>
    </row>
    <row r="1814" spans="1:5" ht="12.75">
      <c r="A1814" s="45" t="s">
        <v>126</v>
      </c>
      <c r="B1814" s="85">
        <f>SUM(B1806:B1813)</f>
        <v>193123</v>
      </c>
      <c r="C1814" s="85">
        <f>C1809+C1811+C1813</f>
        <v>0</v>
      </c>
      <c r="D1814" s="85">
        <f>D1809+D1811+D1813</f>
        <v>0</v>
      </c>
      <c r="E1814" s="85">
        <f>E1809+E1811+E1813</f>
        <v>0</v>
      </c>
    </row>
    <row r="1815" spans="1:5" ht="12.75">
      <c r="A1815" s="45" t="s">
        <v>313</v>
      </c>
      <c r="B1815" s="85">
        <f>B1784+B1804+B1814</f>
        <v>1230102</v>
      </c>
      <c r="C1815" s="85">
        <f>C1784+C1804+C1814</f>
        <v>2275000</v>
      </c>
      <c r="D1815" s="85">
        <f>D1784+D1804+D1814</f>
        <v>2244500</v>
      </c>
      <c r="E1815" s="85">
        <f>E1784+E1804+E1814</f>
        <v>2330000</v>
      </c>
    </row>
    <row r="1816" spans="1:5" ht="12.75">
      <c r="A1816" s="45" t="s">
        <v>216</v>
      </c>
      <c r="B1816" s="85">
        <f>B1755+B1784+B1804+B1814</f>
        <v>1820207</v>
      </c>
      <c r="C1816" s="85">
        <f>C1755+C1784+C1804+C1814</f>
        <v>8380000</v>
      </c>
      <c r="D1816" s="85">
        <f>D1755+D1784+D1804+D1814</f>
        <v>2851500</v>
      </c>
      <c r="E1816" s="85">
        <f>E1755+E1784+E1804+E1814</f>
        <v>3843000</v>
      </c>
    </row>
    <row r="1817" spans="1:5" ht="12.75">
      <c r="A1817" s="13"/>
      <c r="B1817" s="10"/>
      <c r="C1817" s="18"/>
      <c r="D1817" s="10"/>
      <c r="E1817" s="19"/>
    </row>
    <row r="1818" spans="1:5" ht="12.75">
      <c r="A1818" s="79"/>
      <c r="B1818" s="10"/>
      <c r="C1818" s="18"/>
      <c r="D1818" s="10"/>
      <c r="E1818" s="18"/>
    </row>
    <row r="1819" spans="1:5" ht="12.75">
      <c r="A1819" s="79"/>
      <c r="B1819" s="10"/>
      <c r="C1819" s="18"/>
      <c r="D1819" s="10"/>
      <c r="E1819" s="18"/>
    </row>
    <row r="1820" spans="1:5" ht="12.75">
      <c r="A1820" s="79"/>
      <c r="B1820" s="10"/>
      <c r="C1820" s="18"/>
      <c r="D1820" s="10"/>
      <c r="E1820" s="18"/>
    </row>
    <row r="1821" spans="1:5" ht="12.75">
      <c r="A1821" s="79"/>
      <c r="B1821" s="10"/>
      <c r="C1821" s="18"/>
      <c r="D1821" s="10"/>
      <c r="E1821" s="18"/>
    </row>
    <row r="1822" spans="1:5" ht="12.75">
      <c r="A1822" s="79"/>
      <c r="B1822" s="10"/>
      <c r="C1822" s="18"/>
      <c r="D1822" s="10"/>
      <c r="E1822" s="18"/>
    </row>
    <row r="1823" spans="1:5" ht="12.75">
      <c r="A1823" s="79"/>
      <c r="B1823" s="10"/>
      <c r="C1823" s="18"/>
      <c r="D1823" s="10"/>
      <c r="E1823" s="18"/>
    </row>
    <row r="1824" spans="1:5" ht="12.75">
      <c r="A1824" s="79"/>
      <c r="B1824" s="10"/>
      <c r="C1824" s="18"/>
      <c r="D1824" s="10"/>
      <c r="E1824" s="18"/>
    </row>
    <row r="1825" spans="1:5" ht="12.75">
      <c r="A1825" s="79"/>
      <c r="B1825" s="10"/>
      <c r="C1825" s="18"/>
      <c r="D1825" s="10"/>
      <c r="E1825" s="18"/>
    </row>
    <row r="1826" spans="1:5" ht="12.75">
      <c r="A1826" s="79"/>
      <c r="B1826" s="10"/>
      <c r="C1826" s="18"/>
      <c r="D1826" s="10"/>
      <c r="E1826" s="18"/>
    </row>
    <row r="1827" spans="1:5" ht="12.75">
      <c r="A1827" s="79"/>
      <c r="B1827" s="10"/>
      <c r="C1827" s="18"/>
      <c r="D1827" s="10"/>
      <c r="E1827" s="18"/>
    </row>
    <row r="1828" spans="1:5" ht="12.75">
      <c r="A1828" s="79"/>
      <c r="B1828" s="10"/>
      <c r="C1828" s="18"/>
      <c r="D1828" s="10"/>
      <c r="E1828" s="18"/>
    </row>
    <row r="1829" spans="1:5" ht="12.75">
      <c r="A1829" s="79"/>
      <c r="B1829" s="10"/>
      <c r="C1829" s="18"/>
      <c r="D1829" s="10"/>
      <c r="E1829" s="18"/>
    </row>
    <row r="1830" spans="1:5" ht="12.75">
      <c r="A1830" s="79"/>
      <c r="B1830" s="10"/>
      <c r="C1830" s="18"/>
      <c r="D1830" s="10"/>
      <c r="E1830" s="18"/>
    </row>
    <row r="1831" spans="1:5" ht="12.75">
      <c r="A1831" s="79"/>
      <c r="B1831" s="10"/>
      <c r="C1831" s="18"/>
      <c r="D1831" s="10"/>
      <c r="E1831" s="18"/>
    </row>
    <row r="1832" spans="1:5" ht="12.75">
      <c r="A1832" s="79"/>
      <c r="B1832" s="10"/>
      <c r="C1832" s="18"/>
      <c r="D1832" s="10"/>
      <c r="E1832" s="18"/>
    </row>
    <row r="1833" spans="1:5" ht="12.75">
      <c r="A1833" s="79"/>
      <c r="B1833" s="10"/>
      <c r="C1833" s="18"/>
      <c r="D1833" s="10"/>
      <c r="E1833" s="18"/>
    </row>
    <row r="1834" spans="1:5" ht="12.75">
      <c r="A1834" s="79"/>
      <c r="B1834" s="10"/>
      <c r="C1834" s="18"/>
      <c r="D1834" s="10"/>
      <c r="E1834" s="18"/>
    </row>
    <row r="1835" spans="1:5" ht="12.75">
      <c r="A1835" s="79"/>
      <c r="B1835" s="10"/>
      <c r="C1835" s="18"/>
      <c r="D1835" s="10"/>
      <c r="E1835" s="18"/>
    </row>
    <row r="1836" spans="1:5" ht="12.75">
      <c r="A1836" s="79"/>
      <c r="B1836" s="10"/>
      <c r="C1836" s="18"/>
      <c r="D1836" s="10"/>
      <c r="E1836" s="18"/>
    </row>
    <row r="1837" spans="1:5" ht="12.75">
      <c r="A1837" s="79"/>
      <c r="B1837" s="10"/>
      <c r="C1837" s="18"/>
      <c r="D1837" s="10"/>
      <c r="E1837" s="18"/>
    </row>
    <row r="1841" spans="1:5" ht="14.25">
      <c r="A1841" s="163" t="s">
        <v>319</v>
      </c>
      <c r="B1841" s="164"/>
      <c r="C1841" s="164"/>
      <c r="D1841" s="164"/>
      <c r="E1841" s="165"/>
    </row>
    <row r="1842" spans="1:5" ht="14.25">
      <c r="A1842" s="157" t="s">
        <v>314</v>
      </c>
      <c r="B1842" s="158"/>
      <c r="C1842" s="158"/>
      <c r="D1842" s="158"/>
      <c r="E1842" s="159"/>
    </row>
    <row r="1843" spans="1:5" ht="14.25">
      <c r="A1843" s="157" t="s">
        <v>374</v>
      </c>
      <c r="B1843" s="158"/>
      <c r="C1843" s="158"/>
      <c r="D1843" s="158"/>
      <c r="E1843" s="159"/>
    </row>
    <row r="1844" spans="1:5" ht="14.25">
      <c r="A1844" s="166" t="s">
        <v>516</v>
      </c>
      <c r="B1844" s="167"/>
      <c r="C1844" s="167"/>
      <c r="D1844" s="167"/>
      <c r="E1844" s="168"/>
    </row>
    <row r="1845" spans="1:5" ht="42.75">
      <c r="A1845" s="38" t="s">
        <v>146</v>
      </c>
      <c r="B1845" s="38" t="s">
        <v>475</v>
      </c>
      <c r="C1845" s="38" t="s">
        <v>452</v>
      </c>
      <c r="D1845" s="38" t="s">
        <v>476</v>
      </c>
      <c r="E1845" s="38" t="s">
        <v>477</v>
      </c>
    </row>
    <row r="1846" spans="1:5" ht="12.75">
      <c r="A1846" s="39" t="s">
        <v>147</v>
      </c>
      <c r="B1846" s="41"/>
      <c r="C1846" s="41"/>
      <c r="D1846" s="41"/>
      <c r="E1846" s="41"/>
    </row>
    <row r="1847" spans="1:5" ht="12.75">
      <c r="A1847" s="39" t="s">
        <v>148</v>
      </c>
      <c r="B1847" s="41"/>
      <c r="C1847" s="41"/>
      <c r="D1847" s="41"/>
      <c r="E1847" s="41"/>
    </row>
    <row r="1848" spans="1:5" ht="12.75">
      <c r="A1848" s="41" t="s">
        <v>149</v>
      </c>
      <c r="B1848" s="84">
        <v>767175</v>
      </c>
      <c r="C1848" s="84">
        <v>400000</v>
      </c>
      <c r="D1848" s="84">
        <v>660000</v>
      </c>
      <c r="E1848" s="84">
        <v>750000</v>
      </c>
    </row>
    <row r="1849" spans="1:5" ht="12.75">
      <c r="A1849" s="41" t="s">
        <v>181</v>
      </c>
      <c r="B1849" s="84">
        <v>781341</v>
      </c>
      <c r="C1849" s="84">
        <v>360000</v>
      </c>
      <c r="D1849" s="84">
        <v>700000</v>
      </c>
      <c r="E1849" s="84">
        <v>800000</v>
      </c>
    </row>
    <row r="1850" spans="1:5" ht="12.75">
      <c r="A1850" s="41" t="s">
        <v>182</v>
      </c>
      <c r="B1850" s="84">
        <v>83758</v>
      </c>
      <c r="C1850" s="84">
        <v>45000</v>
      </c>
      <c r="D1850" s="84">
        <v>70000</v>
      </c>
      <c r="E1850" s="84">
        <v>100000</v>
      </c>
    </row>
    <row r="1851" spans="1:5" ht="12.75">
      <c r="A1851" s="45" t="s">
        <v>183</v>
      </c>
      <c r="B1851" s="85">
        <f>SUM(B1848:B1850)</f>
        <v>1632274</v>
      </c>
      <c r="C1851" s="85">
        <f>SUM(C1848:C1850)</f>
        <v>805000</v>
      </c>
      <c r="D1851" s="85">
        <f>SUM(D1848:D1850)</f>
        <v>1430000</v>
      </c>
      <c r="E1851" s="85">
        <f>SUM(E1848:E1850)</f>
        <v>1650000</v>
      </c>
    </row>
    <row r="1852" spans="1:5" ht="12.75">
      <c r="A1852" s="39" t="s">
        <v>184</v>
      </c>
      <c r="B1852" s="84"/>
      <c r="C1852" s="84"/>
      <c r="D1852" s="84"/>
      <c r="E1852" s="84"/>
    </row>
    <row r="1853" spans="1:5" ht="12.75">
      <c r="A1853" s="41" t="s">
        <v>153</v>
      </c>
      <c r="B1853" s="84">
        <v>1342725</v>
      </c>
      <c r="C1853" s="84">
        <v>500000</v>
      </c>
      <c r="D1853" s="84">
        <v>3000000</v>
      </c>
      <c r="E1853" s="84">
        <v>3179000</v>
      </c>
    </row>
    <row r="1854" spans="1:5" ht="12.75">
      <c r="A1854" s="41" t="s">
        <v>154</v>
      </c>
      <c r="B1854" s="84">
        <v>963989</v>
      </c>
      <c r="C1854" s="84">
        <v>325000</v>
      </c>
      <c r="D1854" s="84">
        <v>320000</v>
      </c>
      <c r="E1854" s="84">
        <v>397000</v>
      </c>
    </row>
    <row r="1855" spans="1:5" ht="12.75">
      <c r="A1855" s="41" t="s">
        <v>155</v>
      </c>
      <c r="B1855" s="84">
        <v>206595</v>
      </c>
      <c r="C1855" s="84">
        <v>75000</v>
      </c>
      <c r="D1855" s="84">
        <v>450000</v>
      </c>
      <c r="E1855" s="84">
        <v>508000</v>
      </c>
    </row>
    <row r="1856" spans="1:5" ht="12.75">
      <c r="A1856" s="41" t="s">
        <v>185</v>
      </c>
      <c r="B1856" s="84">
        <v>359555</v>
      </c>
      <c r="C1856" s="84">
        <v>150000</v>
      </c>
      <c r="D1856" s="84">
        <v>46000</v>
      </c>
      <c r="E1856" s="84">
        <v>50000</v>
      </c>
    </row>
    <row r="1857" spans="1:5" ht="12.75">
      <c r="A1857" s="45" t="s">
        <v>105</v>
      </c>
      <c r="B1857" s="85">
        <f>SUM(B1853:B1856)</f>
        <v>2872864</v>
      </c>
      <c r="C1857" s="85">
        <f>SUM(C1853:C1856)</f>
        <v>1050000</v>
      </c>
      <c r="D1857" s="85">
        <f>SUM(D1853:D1856)</f>
        <v>3816000</v>
      </c>
      <c r="E1857" s="85">
        <f>SUM(E1853:E1856)</f>
        <v>4134000</v>
      </c>
    </row>
    <row r="1858" spans="1:5" ht="12.75">
      <c r="A1858" s="41" t="s">
        <v>157</v>
      </c>
      <c r="B1858" s="84">
        <v>169178</v>
      </c>
      <c r="C1858" s="84">
        <v>200000</v>
      </c>
      <c r="D1858" s="84">
        <v>120000</v>
      </c>
      <c r="E1858" s="84">
        <v>150000</v>
      </c>
    </row>
    <row r="1859" spans="1:5" ht="12.75">
      <c r="A1859" s="41" t="s">
        <v>158</v>
      </c>
      <c r="B1859" s="84">
        <v>0</v>
      </c>
      <c r="C1859" s="84">
        <v>0</v>
      </c>
      <c r="D1859" s="84">
        <v>0</v>
      </c>
      <c r="E1859" s="84">
        <v>0</v>
      </c>
    </row>
    <row r="1860" spans="1:5" ht="12.75">
      <c r="A1860" s="41" t="s">
        <v>159</v>
      </c>
      <c r="B1860" s="84">
        <v>0</v>
      </c>
      <c r="C1860" s="84">
        <v>0</v>
      </c>
      <c r="D1860" s="84">
        <v>0</v>
      </c>
      <c r="E1860" s="84">
        <v>0</v>
      </c>
    </row>
    <row r="1861" spans="1:5" ht="12.75">
      <c r="A1861" s="45" t="s">
        <v>106</v>
      </c>
      <c r="B1861" s="85">
        <f>B1851+B1857+B1858+B1859+B1860</f>
        <v>4674316</v>
      </c>
      <c r="C1861" s="85">
        <f>C1851+C1857+C1858+C1859+C1860</f>
        <v>2055000</v>
      </c>
      <c r="D1861" s="85">
        <f>D1851+D1857+D1858+D1859+D1860</f>
        <v>5366000</v>
      </c>
      <c r="E1861" s="85">
        <f>E1851+E1857+E1858+E1859+E1860</f>
        <v>5934000</v>
      </c>
    </row>
    <row r="1862" spans="1:5" ht="12.75">
      <c r="A1862" s="39" t="s">
        <v>160</v>
      </c>
      <c r="B1862" s="84"/>
      <c r="C1862" s="84"/>
      <c r="D1862" s="84"/>
      <c r="E1862" s="84"/>
    </row>
    <row r="1863" spans="1:5" ht="12.75">
      <c r="A1863" s="39" t="s">
        <v>161</v>
      </c>
      <c r="B1863" s="84"/>
      <c r="C1863" s="84"/>
      <c r="D1863" s="84"/>
      <c r="E1863" s="84"/>
    </row>
    <row r="1864" spans="1:5" ht="12.75">
      <c r="A1864" s="41" t="s">
        <v>186</v>
      </c>
      <c r="B1864" s="84">
        <v>0</v>
      </c>
      <c r="C1864" s="84">
        <v>0</v>
      </c>
      <c r="D1864" s="84">
        <v>0</v>
      </c>
      <c r="E1864" s="84">
        <v>0</v>
      </c>
    </row>
    <row r="1865" spans="1:5" ht="12.75">
      <c r="A1865" s="39" t="s">
        <v>164</v>
      </c>
      <c r="B1865" s="84"/>
      <c r="C1865" s="84"/>
      <c r="D1865" s="84"/>
      <c r="E1865" s="84"/>
    </row>
    <row r="1866" spans="1:5" ht="12.75">
      <c r="A1866" s="41" t="s">
        <v>165</v>
      </c>
      <c r="B1866" s="84">
        <v>0</v>
      </c>
      <c r="C1866" s="84">
        <v>0</v>
      </c>
      <c r="D1866" s="84">
        <v>0</v>
      </c>
      <c r="E1866" s="84">
        <v>0</v>
      </c>
    </row>
    <row r="1867" spans="1:5" ht="12.75">
      <c r="A1867" s="41" t="s">
        <v>168</v>
      </c>
      <c r="B1867" s="84">
        <v>0</v>
      </c>
      <c r="C1867" s="84">
        <v>0</v>
      </c>
      <c r="D1867" s="84">
        <v>0</v>
      </c>
      <c r="E1867" s="84">
        <v>0</v>
      </c>
    </row>
    <row r="1868" spans="1:5" ht="12.75">
      <c r="A1868" s="41" t="s">
        <v>169</v>
      </c>
      <c r="B1868" s="84">
        <v>0</v>
      </c>
      <c r="C1868" s="84">
        <v>0</v>
      </c>
      <c r="D1868" s="84">
        <v>0</v>
      </c>
      <c r="E1868" s="84">
        <v>0</v>
      </c>
    </row>
    <row r="1869" spans="1:5" ht="12.75">
      <c r="A1869" s="39" t="s">
        <v>173</v>
      </c>
      <c r="B1869" s="84"/>
      <c r="C1869" s="84"/>
      <c r="D1869" s="84"/>
      <c r="E1869" s="84"/>
    </row>
    <row r="1870" spans="1:5" ht="12.75">
      <c r="A1870" s="41" t="s">
        <v>174</v>
      </c>
      <c r="B1870" s="84">
        <v>0</v>
      </c>
      <c r="C1870" s="84">
        <v>0</v>
      </c>
      <c r="D1870" s="84">
        <v>0</v>
      </c>
      <c r="E1870" s="84">
        <v>0</v>
      </c>
    </row>
    <row r="1871" spans="1:5" ht="12.75">
      <c r="A1871" s="41" t="s">
        <v>175</v>
      </c>
      <c r="B1871" s="84">
        <v>0</v>
      </c>
      <c r="C1871" s="84">
        <v>0</v>
      </c>
      <c r="D1871" s="84">
        <v>0</v>
      </c>
      <c r="E1871" s="84">
        <v>0</v>
      </c>
    </row>
    <row r="1872" spans="1:5" ht="12.75">
      <c r="A1872" s="41" t="s">
        <v>176</v>
      </c>
      <c r="B1872" s="84">
        <v>0</v>
      </c>
      <c r="C1872" s="84">
        <v>0</v>
      </c>
      <c r="D1872" s="84">
        <v>0</v>
      </c>
      <c r="E1872" s="84">
        <v>0</v>
      </c>
    </row>
    <row r="1873" spans="1:5" ht="12.75">
      <c r="A1873" s="41" t="s">
        <v>177</v>
      </c>
      <c r="B1873" s="84">
        <v>0</v>
      </c>
      <c r="C1873" s="84">
        <v>0</v>
      </c>
      <c r="D1873" s="84">
        <v>0</v>
      </c>
      <c r="E1873" s="84">
        <v>0</v>
      </c>
    </row>
    <row r="1874" spans="1:5" ht="12.75">
      <c r="A1874" s="39" t="s">
        <v>107</v>
      </c>
      <c r="B1874" s="95"/>
      <c r="C1874" s="95"/>
      <c r="D1874" s="95"/>
      <c r="E1874" s="95"/>
    </row>
    <row r="1875" spans="1:5" ht="12.75">
      <c r="A1875" s="41" t="s">
        <v>108</v>
      </c>
      <c r="B1875" s="84">
        <v>0</v>
      </c>
      <c r="C1875" s="84">
        <v>0</v>
      </c>
      <c r="D1875" s="84">
        <v>0</v>
      </c>
      <c r="E1875" s="84">
        <v>0</v>
      </c>
    </row>
    <row r="1876" spans="1:5" ht="12.75">
      <c r="A1876" s="39" t="s">
        <v>295</v>
      </c>
      <c r="B1876" s="84"/>
      <c r="C1876" s="84"/>
      <c r="D1876" s="84"/>
      <c r="E1876" s="84"/>
    </row>
    <row r="1877" spans="1:5" ht="12.75">
      <c r="A1877" s="41" t="s">
        <v>192</v>
      </c>
      <c r="B1877" s="84">
        <v>0</v>
      </c>
      <c r="C1877" s="84">
        <v>0</v>
      </c>
      <c r="D1877" s="84">
        <v>0</v>
      </c>
      <c r="E1877" s="84">
        <v>0</v>
      </c>
    </row>
    <row r="1878" spans="1:5" ht="12.75">
      <c r="A1878" s="39" t="s">
        <v>194</v>
      </c>
      <c r="B1878" s="84"/>
      <c r="C1878" s="84"/>
      <c r="D1878" s="84"/>
      <c r="E1878" s="84"/>
    </row>
    <row r="1879" spans="1:5" ht="12.75">
      <c r="A1879" s="41" t="s">
        <v>195</v>
      </c>
      <c r="B1879" s="84">
        <v>0</v>
      </c>
      <c r="C1879" s="84">
        <v>0</v>
      </c>
      <c r="D1879" s="84">
        <v>0</v>
      </c>
      <c r="E1879" s="84">
        <v>0</v>
      </c>
    </row>
    <row r="1880" spans="1:5" ht="12.75">
      <c r="A1880" s="49" t="s">
        <v>1</v>
      </c>
      <c r="B1880" s="96">
        <v>0</v>
      </c>
      <c r="C1880" s="96">
        <v>0</v>
      </c>
      <c r="D1880" s="96">
        <v>0</v>
      </c>
      <c r="E1880" s="96">
        <v>0</v>
      </c>
    </row>
    <row r="1881" spans="1:5" ht="12.75">
      <c r="A1881" s="39" t="s">
        <v>110</v>
      </c>
      <c r="B1881" s="84"/>
      <c r="C1881" s="84"/>
      <c r="D1881" s="84"/>
      <c r="E1881" s="84"/>
    </row>
    <row r="1882" spans="1:5" ht="12.75">
      <c r="A1882" s="48" t="s">
        <v>111</v>
      </c>
      <c r="B1882" s="84">
        <v>0</v>
      </c>
      <c r="C1882" s="84">
        <v>0</v>
      </c>
      <c r="D1882" s="84">
        <v>0</v>
      </c>
      <c r="E1882" s="84">
        <v>0</v>
      </c>
    </row>
    <row r="1883" spans="1:5" ht="12.75">
      <c r="A1883" s="45" t="s">
        <v>296</v>
      </c>
      <c r="B1883" s="85"/>
      <c r="C1883" s="85"/>
      <c r="D1883" s="85"/>
      <c r="E1883" s="85"/>
    </row>
    <row r="1884" spans="1:5" ht="12.75">
      <c r="A1884" s="39" t="s">
        <v>113</v>
      </c>
      <c r="B1884" s="84"/>
      <c r="C1884" s="84"/>
      <c r="D1884" s="84"/>
      <c r="E1884" s="84"/>
    </row>
    <row r="1885" spans="1:5" ht="12.75">
      <c r="A1885" s="39" t="s">
        <v>114</v>
      </c>
      <c r="B1885" s="84"/>
      <c r="C1885" s="84"/>
      <c r="D1885" s="84"/>
      <c r="E1885" s="84"/>
    </row>
    <row r="1886" spans="1:5" ht="12.75">
      <c r="A1886" s="41" t="s">
        <v>197</v>
      </c>
      <c r="B1886" s="84">
        <v>0</v>
      </c>
      <c r="C1886" s="84">
        <v>0</v>
      </c>
      <c r="D1886" s="84">
        <v>0</v>
      </c>
      <c r="E1886" s="84">
        <v>0</v>
      </c>
    </row>
    <row r="1887" spans="1:5" ht="12.75">
      <c r="A1887" s="39" t="s">
        <v>309</v>
      </c>
      <c r="B1887" s="84"/>
      <c r="C1887" s="84"/>
      <c r="D1887" s="84"/>
      <c r="E1887" s="84"/>
    </row>
    <row r="1888" spans="1:5" ht="12.75">
      <c r="A1888" s="41" t="s">
        <v>310</v>
      </c>
      <c r="B1888" s="84">
        <v>0</v>
      </c>
      <c r="C1888" s="84">
        <v>0</v>
      </c>
      <c r="D1888" s="84">
        <v>0</v>
      </c>
      <c r="E1888" s="84">
        <v>0</v>
      </c>
    </row>
    <row r="1889" spans="1:5" ht="12.75">
      <c r="A1889" s="45" t="s">
        <v>312</v>
      </c>
      <c r="B1889" s="85"/>
      <c r="C1889" s="85"/>
      <c r="D1889" s="85"/>
      <c r="E1889" s="85"/>
    </row>
    <row r="1890" spans="1:5" ht="12.75">
      <c r="A1890" s="39" t="s">
        <v>297</v>
      </c>
      <c r="B1890" s="84"/>
      <c r="C1890" s="84"/>
      <c r="D1890" s="84"/>
      <c r="E1890" s="84"/>
    </row>
    <row r="1891" spans="1:5" ht="12.75">
      <c r="A1891" s="49" t="s">
        <v>315</v>
      </c>
      <c r="B1891" s="84">
        <v>0</v>
      </c>
      <c r="C1891" s="84">
        <v>0</v>
      </c>
      <c r="D1891" s="84">
        <v>0</v>
      </c>
      <c r="E1891" s="84">
        <v>0</v>
      </c>
    </row>
    <row r="1892" spans="1:5" ht="12.75">
      <c r="A1892" s="45" t="s">
        <v>126</v>
      </c>
      <c r="B1892" s="85"/>
      <c r="C1892" s="85"/>
      <c r="D1892" s="85"/>
      <c r="E1892" s="85"/>
    </row>
    <row r="1893" spans="1:5" ht="12.75">
      <c r="A1893" s="45" t="s">
        <v>313</v>
      </c>
      <c r="B1893" s="85"/>
      <c r="C1893" s="85"/>
      <c r="D1893" s="85"/>
      <c r="E1893" s="85"/>
    </row>
    <row r="1894" spans="1:5" ht="12.75">
      <c r="A1894" s="45" t="s">
        <v>473</v>
      </c>
      <c r="B1894" s="85">
        <f>B1861+B1883+B1889+B1892</f>
        <v>4674316</v>
      </c>
      <c r="C1894" s="85">
        <f>C1861+C1883+C1889+C1892</f>
        <v>2055000</v>
      </c>
      <c r="D1894" s="85">
        <f>D1861+D1883+D1889+D1892</f>
        <v>5366000</v>
      </c>
      <c r="E1894" s="85">
        <f>E1861+E1883+E1889+E1892</f>
        <v>5934000</v>
      </c>
    </row>
    <row r="1895" spans="1:5" ht="12.75">
      <c r="A1895" s="36"/>
      <c r="B1895" s="36"/>
      <c r="C1895" s="36"/>
      <c r="D1895" s="36"/>
      <c r="E1895" s="36"/>
    </row>
    <row r="1897" spans="1:5" ht="14.25">
      <c r="A1897" s="163" t="s">
        <v>319</v>
      </c>
      <c r="B1897" s="164"/>
      <c r="C1897" s="164"/>
      <c r="D1897" s="164"/>
      <c r="E1897" s="165"/>
    </row>
    <row r="1898" spans="1:5" ht="14.25">
      <c r="A1898" s="157" t="s">
        <v>314</v>
      </c>
      <c r="B1898" s="158"/>
      <c r="C1898" s="158"/>
      <c r="D1898" s="158"/>
      <c r="E1898" s="159"/>
    </row>
    <row r="1899" spans="1:5" ht="14.25">
      <c r="A1899" s="157" t="s">
        <v>209</v>
      </c>
      <c r="B1899" s="158"/>
      <c r="C1899" s="158"/>
      <c r="D1899" s="158"/>
      <c r="E1899" s="159"/>
    </row>
    <row r="1900" spans="1:5" ht="14.25">
      <c r="A1900" s="166" t="s">
        <v>516</v>
      </c>
      <c r="B1900" s="167"/>
      <c r="C1900" s="167"/>
      <c r="D1900" s="167"/>
      <c r="E1900" s="168"/>
    </row>
    <row r="1901" spans="1:5" ht="42.75">
      <c r="A1901" s="38" t="s">
        <v>146</v>
      </c>
      <c r="B1901" s="38" t="s">
        <v>475</v>
      </c>
      <c r="C1901" s="38" t="s">
        <v>452</v>
      </c>
      <c r="D1901" s="38" t="s">
        <v>476</v>
      </c>
      <c r="E1901" s="38" t="s">
        <v>477</v>
      </c>
    </row>
    <row r="1902" spans="1:5" ht="12.75">
      <c r="A1902" s="39" t="s">
        <v>147</v>
      </c>
      <c r="B1902" s="41"/>
      <c r="C1902" s="41"/>
      <c r="D1902" s="41"/>
      <c r="E1902" s="41"/>
    </row>
    <row r="1903" spans="1:5" ht="12.75">
      <c r="A1903" s="39" t="s">
        <v>148</v>
      </c>
      <c r="B1903" s="41"/>
      <c r="C1903" s="41"/>
      <c r="D1903" s="41"/>
      <c r="E1903" s="41"/>
    </row>
    <row r="1904" spans="1:5" ht="12.75">
      <c r="A1904" s="41" t="s">
        <v>149</v>
      </c>
      <c r="B1904" s="84">
        <v>0</v>
      </c>
      <c r="C1904" s="84">
        <v>0</v>
      </c>
      <c r="D1904" s="84">
        <v>0</v>
      </c>
      <c r="E1904" s="84">
        <v>1055000</v>
      </c>
    </row>
    <row r="1905" spans="1:5" ht="12.75">
      <c r="A1905" s="41" t="s">
        <v>181</v>
      </c>
      <c r="B1905" s="84">
        <v>0</v>
      </c>
      <c r="C1905" s="84">
        <v>0</v>
      </c>
      <c r="D1905" s="84">
        <v>0</v>
      </c>
      <c r="E1905" s="84">
        <v>1274000</v>
      </c>
    </row>
    <row r="1906" spans="1:5" ht="12.75">
      <c r="A1906" s="41" t="s">
        <v>182</v>
      </c>
      <c r="B1906" s="84">
        <v>0</v>
      </c>
      <c r="C1906" s="84">
        <v>0</v>
      </c>
      <c r="D1906" s="84">
        <v>0</v>
      </c>
      <c r="E1906" s="84">
        <v>331000</v>
      </c>
    </row>
    <row r="1907" spans="1:5" ht="12.75">
      <c r="A1907" s="45" t="s">
        <v>183</v>
      </c>
      <c r="B1907" s="85">
        <f>SUM(B1904:B1906)</f>
        <v>0</v>
      </c>
      <c r="C1907" s="85">
        <f>SUM(C1904:C1906)</f>
        <v>0</v>
      </c>
      <c r="D1907" s="85">
        <f>SUM(D1904:D1906)</f>
        <v>0</v>
      </c>
      <c r="E1907" s="85">
        <f>SUM(E1904:E1906)</f>
        <v>2660000</v>
      </c>
    </row>
    <row r="1908" spans="1:5" ht="12.75">
      <c r="A1908" s="41"/>
      <c r="B1908" s="84"/>
      <c r="C1908" s="84"/>
      <c r="D1908" s="84"/>
      <c r="E1908" s="84"/>
    </row>
    <row r="1909" spans="1:5" ht="12.75">
      <c r="A1909" s="39" t="s">
        <v>184</v>
      </c>
      <c r="B1909" s="84"/>
      <c r="C1909" s="84"/>
      <c r="D1909" s="84"/>
      <c r="E1909" s="84"/>
    </row>
    <row r="1910" spans="1:5" ht="12.75">
      <c r="A1910" s="41" t="s">
        <v>153</v>
      </c>
      <c r="B1910" s="84">
        <v>0</v>
      </c>
      <c r="C1910" s="84">
        <v>0</v>
      </c>
      <c r="D1910" s="84">
        <v>0</v>
      </c>
      <c r="E1910" s="84">
        <v>0</v>
      </c>
    </row>
    <row r="1911" spans="1:5" ht="12.75">
      <c r="A1911" s="41" t="s">
        <v>154</v>
      </c>
      <c r="B1911" s="84">
        <v>0</v>
      </c>
      <c r="C1911" s="84">
        <v>0</v>
      </c>
      <c r="D1911" s="84">
        <v>0</v>
      </c>
      <c r="E1911" s="84">
        <v>0</v>
      </c>
    </row>
    <row r="1912" spans="1:5" ht="12.75">
      <c r="A1912" s="41" t="s">
        <v>155</v>
      </c>
      <c r="B1912" s="84">
        <v>0</v>
      </c>
      <c r="C1912" s="84">
        <v>0</v>
      </c>
      <c r="D1912" s="84">
        <v>0</v>
      </c>
      <c r="E1912" s="84">
        <v>0</v>
      </c>
    </row>
    <row r="1913" spans="1:5" ht="12.75">
      <c r="A1913" s="41" t="s">
        <v>185</v>
      </c>
      <c r="B1913" s="84">
        <v>0</v>
      </c>
      <c r="C1913" s="84">
        <v>0</v>
      </c>
      <c r="D1913" s="84">
        <v>0</v>
      </c>
      <c r="E1913" s="84">
        <v>0</v>
      </c>
    </row>
    <row r="1914" spans="1:5" ht="12.75">
      <c r="A1914" s="45" t="s">
        <v>105</v>
      </c>
      <c r="B1914" s="85">
        <f>SUM(B1910:B1913)</f>
        <v>0</v>
      </c>
      <c r="C1914" s="85">
        <f>SUM(C1910:C1913)</f>
        <v>0</v>
      </c>
      <c r="D1914" s="85">
        <f>SUM(D1910:D1913)</f>
        <v>0</v>
      </c>
      <c r="E1914" s="85">
        <f>SUM(E1910:E1913)</f>
        <v>0</v>
      </c>
    </row>
    <row r="1915" spans="1:5" ht="12.75">
      <c r="A1915" s="41" t="s">
        <v>157</v>
      </c>
      <c r="B1915" s="84">
        <v>0</v>
      </c>
      <c r="C1915" s="84">
        <v>0</v>
      </c>
      <c r="D1915" s="84">
        <v>0</v>
      </c>
      <c r="E1915" s="84">
        <v>140000</v>
      </c>
    </row>
    <row r="1916" spans="1:5" ht="12.75">
      <c r="A1916" s="41" t="s">
        <v>158</v>
      </c>
      <c r="B1916" s="84">
        <v>0</v>
      </c>
      <c r="C1916" s="84">
        <v>0</v>
      </c>
      <c r="D1916" s="84">
        <v>0</v>
      </c>
      <c r="E1916" s="84">
        <v>20000</v>
      </c>
    </row>
    <row r="1917" spans="1:5" ht="12.75">
      <c r="A1917" s="41" t="s">
        <v>159</v>
      </c>
      <c r="B1917" s="84">
        <v>0</v>
      </c>
      <c r="C1917" s="84">
        <v>0</v>
      </c>
      <c r="D1917" s="84">
        <v>0</v>
      </c>
      <c r="E1917" s="84">
        <v>0</v>
      </c>
    </row>
    <row r="1918" spans="1:5" ht="12.75">
      <c r="A1918" s="45" t="s">
        <v>106</v>
      </c>
      <c r="B1918" s="85">
        <f>B1907+B1914+B1915+B1916+B1917</f>
        <v>0</v>
      </c>
      <c r="C1918" s="85">
        <f>C1907+C1914+C1915+C1916+C1917</f>
        <v>0</v>
      </c>
      <c r="D1918" s="85">
        <f>D1907+D1914+D1915+D1916+D1917</f>
        <v>0</v>
      </c>
      <c r="E1918" s="85">
        <f>E1907+E1914+E1915+E1916+E1917</f>
        <v>2820000</v>
      </c>
    </row>
    <row r="1919" spans="1:5" ht="12.75">
      <c r="A1919" s="39" t="s">
        <v>160</v>
      </c>
      <c r="B1919" s="84"/>
      <c r="C1919" s="84"/>
      <c r="D1919" s="84"/>
      <c r="E1919" s="84"/>
    </row>
    <row r="1920" spans="1:5" ht="12.75">
      <c r="A1920" s="39" t="s">
        <v>161</v>
      </c>
      <c r="B1920" s="84"/>
      <c r="C1920" s="84"/>
      <c r="D1920" s="84"/>
      <c r="E1920" s="84"/>
    </row>
    <row r="1921" spans="1:5" ht="12.75">
      <c r="A1921" s="41" t="s">
        <v>186</v>
      </c>
      <c r="B1921" s="84">
        <v>307736</v>
      </c>
      <c r="C1921" s="84">
        <v>450000</v>
      </c>
      <c r="D1921" s="84">
        <v>250000</v>
      </c>
      <c r="E1921" s="84">
        <v>250000</v>
      </c>
    </row>
    <row r="1922" spans="1:5" ht="12.75">
      <c r="A1922" s="39" t="s">
        <v>164</v>
      </c>
      <c r="B1922" s="84"/>
      <c r="C1922" s="84"/>
      <c r="D1922" s="84"/>
      <c r="E1922" s="84"/>
    </row>
    <row r="1923" spans="1:5" ht="12.75">
      <c r="A1923" s="41" t="s">
        <v>165</v>
      </c>
      <c r="B1923" s="84">
        <v>10635</v>
      </c>
      <c r="C1923" s="84">
        <v>25000</v>
      </c>
      <c r="D1923" s="84">
        <v>10000</v>
      </c>
      <c r="E1923" s="84">
        <v>15000</v>
      </c>
    </row>
    <row r="1924" spans="1:5" ht="12.75">
      <c r="A1924" s="41" t="s">
        <v>167</v>
      </c>
      <c r="B1924" s="84">
        <v>0</v>
      </c>
      <c r="C1924" s="84">
        <v>0</v>
      </c>
      <c r="D1924" s="84">
        <v>0</v>
      </c>
      <c r="E1924" s="84">
        <v>0</v>
      </c>
    </row>
    <row r="1925" spans="1:5" ht="12.75">
      <c r="A1925" s="41" t="s">
        <v>168</v>
      </c>
      <c r="B1925" s="84">
        <v>4550</v>
      </c>
      <c r="C1925" s="84">
        <v>15000</v>
      </c>
      <c r="D1925" s="84">
        <v>7000</v>
      </c>
      <c r="E1925" s="84">
        <v>10000</v>
      </c>
    </row>
    <row r="1926" spans="1:5" ht="12.75">
      <c r="A1926" s="41" t="s">
        <v>169</v>
      </c>
      <c r="B1926" s="84">
        <v>12107</v>
      </c>
      <c r="C1926" s="84">
        <v>15000</v>
      </c>
      <c r="D1926" s="84">
        <v>15000</v>
      </c>
      <c r="E1926" s="84">
        <v>16000</v>
      </c>
    </row>
    <row r="1927" spans="1:5" ht="12.75">
      <c r="A1927" s="41" t="s">
        <v>171</v>
      </c>
      <c r="B1927" s="84">
        <v>2516</v>
      </c>
      <c r="C1927" s="84">
        <v>5000</v>
      </c>
      <c r="D1927" s="84">
        <v>2000</v>
      </c>
      <c r="E1927" s="84">
        <v>2000</v>
      </c>
    </row>
    <row r="1928" spans="1:5" ht="12.75">
      <c r="A1928" s="41" t="s">
        <v>172</v>
      </c>
      <c r="B1928" s="84">
        <v>0</v>
      </c>
      <c r="C1928" s="84">
        <v>5000</v>
      </c>
      <c r="D1928" s="84">
        <v>0</v>
      </c>
      <c r="E1928" s="84">
        <v>2000</v>
      </c>
    </row>
    <row r="1929" spans="1:5" ht="12.75">
      <c r="A1929" s="39" t="s">
        <v>173</v>
      </c>
      <c r="B1929" s="84"/>
      <c r="C1929" s="84"/>
      <c r="D1929" s="84"/>
      <c r="E1929" s="84"/>
    </row>
    <row r="1930" spans="1:5" ht="12.75">
      <c r="A1930" s="41" t="s">
        <v>174</v>
      </c>
      <c r="B1930" s="84">
        <v>0</v>
      </c>
      <c r="C1930" s="84">
        <v>20000</v>
      </c>
      <c r="D1930" s="84">
        <v>0</v>
      </c>
      <c r="E1930" s="84">
        <v>5000</v>
      </c>
    </row>
    <row r="1931" spans="1:5" ht="12.75">
      <c r="A1931" s="41" t="s">
        <v>175</v>
      </c>
      <c r="B1931" s="84">
        <v>29960</v>
      </c>
      <c r="C1931" s="84">
        <v>50000</v>
      </c>
      <c r="D1931" s="84">
        <v>50000</v>
      </c>
      <c r="E1931" s="84">
        <v>50000</v>
      </c>
    </row>
    <row r="1932" spans="1:5" ht="12.75">
      <c r="A1932" s="41" t="s">
        <v>176</v>
      </c>
      <c r="B1932" s="84">
        <v>0</v>
      </c>
      <c r="C1932" s="84">
        <v>6000</v>
      </c>
      <c r="D1932" s="84">
        <v>0</v>
      </c>
      <c r="E1932" s="84">
        <v>3000</v>
      </c>
    </row>
    <row r="1933" spans="1:5" ht="12.75">
      <c r="A1933" s="41" t="s">
        <v>177</v>
      </c>
      <c r="B1933" s="84">
        <v>6270</v>
      </c>
      <c r="C1933" s="84">
        <v>20000</v>
      </c>
      <c r="D1933" s="84">
        <v>7000</v>
      </c>
      <c r="E1933" s="84">
        <v>10000</v>
      </c>
    </row>
    <row r="1934" spans="1:5" ht="12.75">
      <c r="A1934" s="41" t="s">
        <v>322</v>
      </c>
      <c r="B1934" s="84">
        <v>0</v>
      </c>
      <c r="C1934" s="84">
        <v>50000</v>
      </c>
      <c r="D1934" s="84">
        <v>0</v>
      </c>
      <c r="E1934" s="84">
        <v>0</v>
      </c>
    </row>
    <row r="1935" spans="1:5" ht="12.75">
      <c r="A1935" s="39" t="s">
        <v>107</v>
      </c>
      <c r="B1935" s="95"/>
      <c r="C1935" s="95"/>
      <c r="D1935" s="95"/>
      <c r="E1935" s="95"/>
    </row>
    <row r="1936" spans="1:5" ht="12.75">
      <c r="A1936" s="41" t="s">
        <v>108</v>
      </c>
      <c r="B1936" s="84">
        <v>28073</v>
      </c>
      <c r="C1936" s="84">
        <v>175000</v>
      </c>
      <c r="D1936" s="84">
        <v>30000</v>
      </c>
      <c r="E1936" s="84">
        <v>50000</v>
      </c>
    </row>
    <row r="1937" spans="1:5" ht="12.75">
      <c r="A1937" s="39" t="s">
        <v>295</v>
      </c>
      <c r="B1937" s="84"/>
      <c r="C1937" s="84"/>
      <c r="D1937" s="84"/>
      <c r="E1937" s="84"/>
    </row>
    <row r="1938" spans="1:5" ht="12.75">
      <c r="A1938" s="41" t="s">
        <v>192</v>
      </c>
      <c r="B1938" s="84">
        <v>0</v>
      </c>
      <c r="C1938" s="84">
        <v>10000</v>
      </c>
      <c r="D1938" s="84">
        <v>0</v>
      </c>
      <c r="E1938" s="84">
        <v>0</v>
      </c>
    </row>
    <row r="1939" spans="1:5" ht="12.75">
      <c r="A1939" s="41" t="s">
        <v>234</v>
      </c>
      <c r="B1939" s="84">
        <v>1150</v>
      </c>
      <c r="C1939" s="84">
        <v>10000</v>
      </c>
      <c r="D1939" s="84">
        <v>9000</v>
      </c>
      <c r="E1939" s="84">
        <v>10000</v>
      </c>
    </row>
    <row r="1940" spans="1:5" ht="12.75">
      <c r="A1940" s="39" t="s">
        <v>194</v>
      </c>
      <c r="B1940" s="84"/>
      <c r="C1940" s="84"/>
      <c r="D1940" s="84"/>
      <c r="E1940" s="84"/>
    </row>
    <row r="1941" spans="1:5" ht="12.75">
      <c r="A1941" s="41" t="s">
        <v>195</v>
      </c>
      <c r="B1941" s="84">
        <v>17427</v>
      </c>
      <c r="C1941" s="84">
        <v>75000</v>
      </c>
      <c r="D1941" s="84">
        <v>74000</v>
      </c>
      <c r="E1941" s="84">
        <v>75000</v>
      </c>
    </row>
    <row r="1942" spans="1:5" ht="12.75">
      <c r="A1942" s="41" t="s">
        <v>211</v>
      </c>
      <c r="B1942" s="84">
        <v>11440</v>
      </c>
      <c r="C1942" s="84">
        <v>20000</v>
      </c>
      <c r="D1942" s="84">
        <v>9000</v>
      </c>
      <c r="E1942" s="84">
        <v>10000</v>
      </c>
    </row>
    <row r="1943" spans="1:5" ht="12.75">
      <c r="A1943" s="49" t="s">
        <v>1</v>
      </c>
      <c r="B1943" s="84">
        <v>0</v>
      </c>
      <c r="C1943" s="96">
        <v>0</v>
      </c>
      <c r="D1943" s="96">
        <v>0</v>
      </c>
      <c r="E1943" s="96">
        <v>0</v>
      </c>
    </row>
    <row r="1944" spans="1:5" ht="12.75">
      <c r="A1944" s="39" t="s">
        <v>110</v>
      </c>
      <c r="B1944" s="84"/>
      <c r="C1944" s="84"/>
      <c r="D1944" s="84"/>
      <c r="E1944" s="84"/>
    </row>
    <row r="1945" spans="1:5" ht="12.75">
      <c r="A1945" s="48" t="s">
        <v>111</v>
      </c>
      <c r="B1945" s="84">
        <v>0</v>
      </c>
      <c r="C1945" s="84">
        <v>0</v>
      </c>
      <c r="D1945" s="84">
        <v>0</v>
      </c>
      <c r="E1945" s="84">
        <v>0</v>
      </c>
    </row>
    <row r="1946" spans="1:5" ht="12.75">
      <c r="A1946" s="45" t="s">
        <v>296</v>
      </c>
      <c r="B1946" s="85">
        <f>SUM(B1921:B1945)</f>
        <v>431864</v>
      </c>
      <c r="C1946" s="85">
        <f>SUM(C1921:C1945)</f>
        <v>951000</v>
      </c>
      <c r="D1946" s="85">
        <f>SUM(D1921:D1945)</f>
        <v>463000</v>
      </c>
      <c r="E1946" s="85">
        <f>SUM(E1921:E1945)</f>
        <v>508000</v>
      </c>
    </row>
    <row r="1951" spans="1:5" ht="14.25">
      <c r="A1951" s="163" t="s">
        <v>319</v>
      </c>
      <c r="B1951" s="164"/>
      <c r="C1951" s="164"/>
      <c r="D1951" s="164"/>
      <c r="E1951" s="165"/>
    </row>
    <row r="1952" spans="1:5" ht="14.25">
      <c r="A1952" s="157" t="s">
        <v>314</v>
      </c>
      <c r="B1952" s="158"/>
      <c r="C1952" s="158"/>
      <c r="D1952" s="158"/>
      <c r="E1952" s="159"/>
    </row>
    <row r="1953" spans="1:5" ht="14.25">
      <c r="A1953" s="157" t="s">
        <v>209</v>
      </c>
      <c r="B1953" s="158"/>
      <c r="C1953" s="158"/>
      <c r="D1953" s="158"/>
      <c r="E1953" s="159"/>
    </row>
    <row r="1954" spans="1:5" ht="14.25">
      <c r="A1954" s="166" t="s">
        <v>516</v>
      </c>
      <c r="B1954" s="167"/>
      <c r="C1954" s="167"/>
      <c r="D1954" s="167"/>
      <c r="E1954" s="168"/>
    </row>
    <row r="1955" spans="1:5" ht="42.75">
      <c r="A1955" s="38" t="s">
        <v>146</v>
      </c>
      <c r="B1955" s="38" t="s">
        <v>475</v>
      </c>
      <c r="C1955" s="38" t="s">
        <v>452</v>
      </c>
      <c r="D1955" s="38" t="s">
        <v>476</v>
      </c>
      <c r="E1955" s="38" t="s">
        <v>477</v>
      </c>
    </row>
    <row r="1956" spans="1:5" ht="12.75">
      <c r="A1956" s="39" t="s">
        <v>113</v>
      </c>
      <c r="B1956" s="43"/>
      <c r="C1956" s="43"/>
      <c r="D1956" s="43"/>
      <c r="E1956" s="43"/>
    </row>
    <row r="1957" spans="1:5" ht="12.75">
      <c r="A1957" s="39" t="s">
        <v>114</v>
      </c>
      <c r="B1957" s="43"/>
      <c r="C1957" s="43"/>
      <c r="D1957" s="43"/>
      <c r="E1957" s="43"/>
    </row>
    <row r="1958" spans="1:5" ht="12.75">
      <c r="A1958" s="41" t="s">
        <v>197</v>
      </c>
      <c r="B1958" s="84">
        <v>0</v>
      </c>
      <c r="C1958" s="84">
        <v>0</v>
      </c>
      <c r="D1958" s="84">
        <v>0</v>
      </c>
      <c r="E1958" s="84">
        <v>0</v>
      </c>
    </row>
    <row r="1959" spans="1:5" ht="12.75">
      <c r="A1959" s="41" t="s">
        <v>198</v>
      </c>
      <c r="B1959" s="84">
        <v>0</v>
      </c>
      <c r="C1959" s="84">
        <v>0</v>
      </c>
      <c r="D1959" s="84">
        <v>0</v>
      </c>
      <c r="E1959" s="84">
        <v>0</v>
      </c>
    </row>
    <row r="1960" spans="1:5" ht="12.75">
      <c r="A1960" s="41" t="s">
        <v>199</v>
      </c>
      <c r="B1960" s="84">
        <v>0</v>
      </c>
      <c r="C1960" s="84">
        <v>0</v>
      </c>
      <c r="D1960" s="84">
        <v>0</v>
      </c>
      <c r="E1960" s="84">
        <v>0</v>
      </c>
    </row>
    <row r="1961" spans="1:5" ht="12.75">
      <c r="A1961" s="41" t="s">
        <v>200</v>
      </c>
      <c r="B1961" s="84">
        <v>0</v>
      </c>
      <c r="C1961" s="84">
        <v>0</v>
      </c>
      <c r="D1961" s="84">
        <v>0</v>
      </c>
      <c r="E1961" s="84">
        <v>0</v>
      </c>
    </row>
    <row r="1962" spans="1:5" ht="12.75">
      <c r="A1962" s="41" t="s">
        <v>304</v>
      </c>
      <c r="B1962" s="84">
        <v>0</v>
      </c>
      <c r="C1962" s="84">
        <v>0</v>
      </c>
      <c r="D1962" s="84">
        <v>0</v>
      </c>
      <c r="E1962" s="84">
        <v>0</v>
      </c>
    </row>
    <row r="1963" spans="1:5" ht="12.75">
      <c r="A1963" s="41" t="s">
        <v>305</v>
      </c>
      <c r="B1963" s="84">
        <v>0</v>
      </c>
      <c r="C1963" s="84">
        <v>0</v>
      </c>
      <c r="D1963" s="84">
        <v>0</v>
      </c>
      <c r="E1963" s="84">
        <v>0</v>
      </c>
    </row>
    <row r="1964" spans="1:5" ht="12.75">
      <c r="A1964" s="41" t="s">
        <v>308</v>
      </c>
      <c r="B1964" s="84">
        <v>0</v>
      </c>
      <c r="C1964" s="84">
        <v>0</v>
      </c>
      <c r="D1964" s="84">
        <v>0</v>
      </c>
      <c r="E1964" s="84">
        <v>0</v>
      </c>
    </row>
    <row r="1965" spans="1:5" ht="12.75">
      <c r="A1965" s="39" t="s">
        <v>309</v>
      </c>
      <c r="B1965" s="84"/>
      <c r="C1965" s="84"/>
      <c r="D1965" s="84"/>
      <c r="E1965" s="84"/>
    </row>
    <row r="1966" spans="1:5" ht="12.75">
      <c r="A1966" s="41" t="s">
        <v>310</v>
      </c>
      <c r="B1966" s="84">
        <v>0</v>
      </c>
      <c r="C1966" s="84">
        <v>5000</v>
      </c>
      <c r="D1966" s="84">
        <v>0</v>
      </c>
      <c r="E1966" s="84">
        <v>0</v>
      </c>
    </row>
    <row r="1967" spans="1:5" ht="12.75">
      <c r="A1967" s="41" t="s">
        <v>311</v>
      </c>
      <c r="B1967" s="84">
        <v>0</v>
      </c>
      <c r="C1967" s="84">
        <v>0</v>
      </c>
      <c r="D1967" s="84">
        <v>0</v>
      </c>
      <c r="E1967" s="84">
        <v>0</v>
      </c>
    </row>
    <row r="1968" spans="1:5" ht="12.75">
      <c r="A1968" s="45" t="s">
        <v>312</v>
      </c>
      <c r="B1968" s="85">
        <f>B1966</f>
        <v>0</v>
      </c>
      <c r="C1968" s="85">
        <f>C1958+C1959+C1960+C1961+C1962+C1963+C1964+C1966+C1967</f>
        <v>5000</v>
      </c>
      <c r="D1968" s="85">
        <f>D1958+D1959+D1960+D1961+D1962+D1963+D1964+D1966+D1967</f>
        <v>0</v>
      </c>
      <c r="E1968" s="85">
        <f>E1958+E1959+E1960+E1961+E1962+E1963+E1964+E1966+E1967</f>
        <v>0</v>
      </c>
    </row>
    <row r="1969" spans="1:5" ht="12.75">
      <c r="A1969" s="39" t="s">
        <v>297</v>
      </c>
      <c r="B1969" s="84"/>
      <c r="C1969" s="84"/>
      <c r="D1969" s="84"/>
      <c r="E1969" s="84"/>
    </row>
    <row r="1970" spans="1:5" ht="12.75">
      <c r="A1970" s="41" t="s">
        <v>359</v>
      </c>
      <c r="B1970" s="84">
        <v>0</v>
      </c>
      <c r="C1970" s="84">
        <v>0</v>
      </c>
      <c r="D1970" s="84">
        <v>0</v>
      </c>
      <c r="E1970" s="84">
        <v>0</v>
      </c>
    </row>
    <row r="1971" spans="1:5" ht="12.75">
      <c r="A1971" s="41" t="s">
        <v>119</v>
      </c>
      <c r="B1971" s="84">
        <v>0</v>
      </c>
      <c r="C1971" s="84">
        <v>0</v>
      </c>
      <c r="D1971" s="84">
        <v>0</v>
      </c>
      <c r="E1971" s="84">
        <v>0</v>
      </c>
    </row>
    <row r="1972" spans="1:5" ht="12.75">
      <c r="A1972" s="41" t="s">
        <v>120</v>
      </c>
      <c r="B1972" s="84">
        <v>0</v>
      </c>
      <c r="C1972" s="84">
        <v>0</v>
      </c>
      <c r="D1972" s="84">
        <v>0</v>
      </c>
      <c r="E1972" s="84">
        <v>0</v>
      </c>
    </row>
    <row r="1973" spans="1:5" ht="12.75">
      <c r="A1973" s="41" t="s">
        <v>121</v>
      </c>
      <c r="B1973" s="84">
        <v>0</v>
      </c>
      <c r="C1973" s="84">
        <v>0</v>
      </c>
      <c r="D1973" s="84">
        <v>0</v>
      </c>
      <c r="E1973" s="84">
        <v>0</v>
      </c>
    </row>
    <row r="1974" spans="1:5" ht="12.75">
      <c r="A1974" s="41" t="s">
        <v>25</v>
      </c>
      <c r="B1974" s="84">
        <v>0</v>
      </c>
      <c r="C1974" s="84">
        <v>0</v>
      </c>
      <c r="D1974" s="84">
        <v>0</v>
      </c>
      <c r="E1974" s="84">
        <v>0</v>
      </c>
    </row>
    <row r="1975" spans="1:5" ht="12.75">
      <c r="A1975" s="41" t="s">
        <v>229</v>
      </c>
      <c r="B1975" s="84">
        <v>0</v>
      </c>
      <c r="C1975" s="84">
        <v>0</v>
      </c>
      <c r="D1975" s="84">
        <v>0</v>
      </c>
      <c r="E1975" s="84">
        <v>0</v>
      </c>
    </row>
    <row r="1976" spans="1:5" ht="12.75">
      <c r="A1976" s="49" t="s">
        <v>212</v>
      </c>
      <c r="B1976" s="84">
        <v>0</v>
      </c>
      <c r="C1976" s="84">
        <v>0</v>
      </c>
      <c r="D1976" s="84">
        <v>0</v>
      </c>
      <c r="E1976" s="84">
        <v>0</v>
      </c>
    </row>
    <row r="1977" spans="1:5" ht="12.75">
      <c r="A1977" s="49" t="s">
        <v>315</v>
      </c>
      <c r="B1977" s="84">
        <v>0</v>
      </c>
      <c r="C1977" s="84">
        <v>0</v>
      </c>
      <c r="D1977" s="84">
        <v>0</v>
      </c>
      <c r="E1977" s="84">
        <v>0</v>
      </c>
    </row>
    <row r="1978" spans="1:5" ht="12.75">
      <c r="A1978" s="45" t="s">
        <v>126</v>
      </c>
      <c r="B1978" s="85">
        <f>B1972+B1975+B1976+B1977</f>
        <v>0</v>
      </c>
      <c r="C1978" s="85">
        <f>C1970+C1971+C1972+C1973+C1974+C1975+C1976+C1977</f>
        <v>0</v>
      </c>
      <c r="D1978" s="85">
        <f>D1970+D1971+D1972+D1973+D1974+D1975+D1976+D1977</f>
        <v>0</v>
      </c>
      <c r="E1978" s="85">
        <f>E1970+E1971+E1972+E1973+E1974+E1975+E1976+E1977</f>
        <v>0</v>
      </c>
    </row>
    <row r="1979" spans="1:5" ht="12.75">
      <c r="A1979" s="45" t="s">
        <v>313</v>
      </c>
      <c r="B1979" s="85">
        <f>B1946+B1968+B1978</f>
        <v>431864</v>
      </c>
      <c r="C1979" s="85">
        <f>C1946+C1968+C1978</f>
        <v>956000</v>
      </c>
      <c r="D1979" s="85">
        <f>D1946+D1968+D1978</f>
        <v>463000</v>
      </c>
      <c r="E1979" s="85">
        <f>E1946+E1968+E1978</f>
        <v>508000</v>
      </c>
    </row>
    <row r="1980" spans="1:5" ht="12.75">
      <c r="A1980" s="45" t="s">
        <v>213</v>
      </c>
      <c r="B1980" s="85">
        <f>B1946+B1968+B1978</f>
        <v>431864</v>
      </c>
      <c r="C1980" s="85">
        <f>C1918+C1946+C1968+C1978</f>
        <v>956000</v>
      </c>
      <c r="D1980" s="85">
        <f>D1918+D1946+D1968+D1978</f>
        <v>463000</v>
      </c>
      <c r="E1980" s="85">
        <f>E1918+E1946+E1968+E1978</f>
        <v>3328000</v>
      </c>
    </row>
    <row r="1981" spans="1:5" ht="12.75">
      <c r="A1981" s="23"/>
      <c r="B1981" s="24"/>
      <c r="C1981" s="24"/>
      <c r="D1981" s="24"/>
      <c r="E1981" s="25"/>
    </row>
    <row r="2004" spans="1:5" ht="14.25">
      <c r="A2004" s="163" t="s">
        <v>319</v>
      </c>
      <c r="B2004" s="164"/>
      <c r="C2004" s="164"/>
      <c r="D2004" s="164"/>
      <c r="E2004" s="165"/>
    </row>
    <row r="2005" spans="1:5" ht="14.25">
      <c r="A2005" s="157" t="s">
        <v>314</v>
      </c>
      <c r="B2005" s="158"/>
      <c r="C2005" s="158"/>
      <c r="D2005" s="158"/>
      <c r="E2005" s="159"/>
    </row>
    <row r="2006" spans="1:5" ht="14.25">
      <c r="A2006" s="157" t="s">
        <v>88</v>
      </c>
      <c r="B2006" s="158"/>
      <c r="C2006" s="158"/>
      <c r="D2006" s="158"/>
      <c r="E2006" s="159"/>
    </row>
    <row r="2007" spans="1:5" ht="14.25">
      <c r="A2007" s="160" t="s">
        <v>516</v>
      </c>
      <c r="B2007" s="161"/>
      <c r="C2007" s="161"/>
      <c r="D2007" s="161"/>
      <c r="E2007" s="162"/>
    </row>
    <row r="2008" spans="1:5" ht="42.75">
      <c r="A2008" s="38" t="s">
        <v>146</v>
      </c>
      <c r="B2008" s="38" t="s">
        <v>475</v>
      </c>
      <c r="C2008" s="38" t="s">
        <v>452</v>
      </c>
      <c r="D2008" s="38" t="s">
        <v>476</v>
      </c>
      <c r="E2008" s="38" t="s">
        <v>477</v>
      </c>
    </row>
    <row r="2009" spans="1:5" ht="12.75">
      <c r="A2009" s="39" t="s">
        <v>147</v>
      </c>
      <c r="B2009" s="41"/>
      <c r="C2009" s="41"/>
      <c r="D2009" s="41"/>
      <c r="E2009" s="41"/>
    </row>
    <row r="2010" spans="1:5" ht="12.75">
      <c r="A2010" s="39" t="s">
        <v>148</v>
      </c>
      <c r="B2010" s="41"/>
      <c r="C2010" s="41"/>
      <c r="D2010" s="41"/>
      <c r="E2010" s="41"/>
    </row>
    <row r="2011" spans="1:5" ht="12.75">
      <c r="A2011" s="41" t="s">
        <v>149</v>
      </c>
      <c r="B2011" s="84">
        <v>765465</v>
      </c>
      <c r="C2011" s="84">
        <v>900000</v>
      </c>
      <c r="D2011" s="84">
        <v>750000</v>
      </c>
      <c r="E2011" s="84">
        <v>850000</v>
      </c>
    </row>
    <row r="2012" spans="1:5" ht="12.75">
      <c r="A2012" s="41" t="s">
        <v>181</v>
      </c>
      <c r="B2012" s="84">
        <v>806496</v>
      </c>
      <c r="C2012" s="84">
        <v>750000</v>
      </c>
      <c r="D2012" s="84">
        <v>800000</v>
      </c>
      <c r="E2012" s="84">
        <v>900000</v>
      </c>
    </row>
    <row r="2013" spans="1:5" ht="12.75">
      <c r="A2013" s="41" t="s">
        <v>182</v>
      </c>
      <c r="B2013" s="84">
        <v>77547</v>
      </c>
      <c r="C2013" s="84">
        <v>85000</v>
      </c>
      <c r="D2013" s="84">
        <v>75000</v>
      </c>
      <c r="E2013" s="84">
        <v>85000</v>
      </c>
    </row>
    <row r="2014" spans="1:5" ht="12.75">
      <c r="A2014" s="45" t="s">
        <v>183</v>
      </c>
      <c r="B2014" s="85">
        <f>B2011+B2012+B2013</f>
        <v>1649508</v>
      </c>
      <c r="C2014" s="85">
        <f>C2011+C2012+C2013</f>
        <v>1735000</v>
      </c>
      <c r="D2014" s="85">
        <f>D2011+D2012+D2013</f>
        <v>1625000</v>
      </c>
      <c r="E2014" s="85">
        <f>E2011+E2012+E2013</f>
        <v>1835000</v>
      </c>
    </row>
    <row r="2015" spans="1:5" ht="12.75">
      <c r="A2015" s="41"/>
      <c r="B2015" s="84"/>
      <c r="C2015" s="84"/>
      <c r="D2015" s="84"/>
      <c r="E2015" s="84"/>
    </row>
    <row r="2016" spans="1:5" ht="12.75">
      <c r="A2016" s="41" t="s">
        <v>152</v>
      </c>
      <c r="B2016" s="84">
        <v>0</v>
      </c>
      <c r="C2016" s="84">
        <v>100000</v>
      </c>
      <c r="D2016" s="84">
        <v>0</v>
      </c>
      <c r="E2016" s="84">
        <v>197000</v>
      </c>
    </row>
    <row r="2017" spans="1:5" ht="12.75">
      <c r="A2017" s="41" t="s">
        <v>153</v>
      </c>
      <c r="B2017" s="84">
        <v>0</v>
      </c>
      <c r="C2017" s="84">
        <v>75000</v>
      </c>
      <c r="D2017" s="84">
        <v>0</v>
      </c>
      <c r="E2017" s="84">
        <v>18000</v>
      </c>
    </row>
    <row r="2018" spans="1:5" ht="12.75">
      <c r="A2018" s="41" t="s">
        <v>154</v>
      </c>
      <c r="B2018" s="84">
        <v>0</v>
      </c>
      <c r="C2018" s="84">
        <v>25000</v>
      </c>
      <c r="D2018" s="84">
        <v>0</v>
      </c>
      <c r="E2018" s="84">
        <v>29000</v>
      </c>
    </row>
    <row r="2019" spans="1:5" ht="12.75">
      <c r="A2019" s="41" t="s">
        <v>155</v>
      </c>
      <c r="B2019" s="84">
        <v>0</v>
      </c>
      <c r="C2019" s="84">
        <v>15000</v>
      </c>
      <c r="D2019" s="84">
        <v>0</v>
      </c>
      <c r="E2019" s="84">
        <v>0</v>
      </c>
    </row>
    <row r="2020" spans="1:5" ht="12.75">
      <c r="A2020" s="45" t="s">
        <v>105</v>
      </c>
      <c r="B2020" s="85">
        <f>SUM(B2016:B2019)</f>
        <v>0</v>
      </c>
      <c r="C2020" s="85">
        <f>SUM(C2016:C2019)</f>
        <v>215000</v>
      </c>
      <c r="D2020" s="85">
        <f>SUM(D2016:D2019)</f>
        <v>0</v>
      </c>
      <c r="E2020" s="85">
        <f>SUM(E2016:E2019)</f>
        <v>244000</v>
      </c>
    </row>
    <row r="2021" spans="1:5" ht="12.75">
      <c r="A2021" s="41" t="s">
        <v>157</v>
      </c>
      <c r="B2021" s="84">
        <v>65046</v>
      </c>
      <c r="C2021" s="84">
        <v>50000</v>
      </c>
      <c r="D2021" s="84">
        <v>67000</v>
      </c>
      <c r="E2021" s="84">
        <v>70000</v>
      </c>
    </row>
    <row r="2022" spans="1:5" ht="12.75">
      <c r="A2022" s="41" t="s">
        <v>158</v>
      </c>
      <c r="B2022" s="84">
        <v>12170</v>
      </c>
      <c r="C2022" s="84">
        <v>25000</v>
      </c>
      <c r="D2022" s="84">
        <v>23000</v>
      </c>
      <c r="E2022" s="84">
        <v>25000</v>
      </c>
    </row>
    <row r="2023" spans="1:5" ht="12.75">
      <c r="A2023" s="41" t="s">
        <v>159</v>
      </c>
      <c r="B2023" s="84">
        <v>0</v>
      </c>
      <c r="C2023" s="84">
        <v>15000</v>
      </c>
      <c r="D2023" s="84">
        <v>0</v>
      </c>
      <c r="E2023" s="84">
        <v>15000</v>
      </c>
    </row>
    <row r="2024" spans="1:5" ht="12.75">
      <c r="A2024" s="45" t="s">
        <v>106</v>
      </c>
      <c r="B2024" s="85">
        <f>B2014+B2020+B2021+B2022+B2023</f>
        <v>1726724</v>
      </c>
      <c r="C2024" s="85">
        <f>C2014+C2020+C2021+C2022+C2023</f>
        <v>2040000</v>
      </c>
      <c r="D2024" s="85">
        <f>D2014+D2020+D2021+D2022+D2023</f>
        <v>1715000</v>
      </c>
      <c r="E2024" s="85">
        <f>E2014+E2020+E2021+E2022+E2023</f>
        <v>2189000</v>
      </c>
    </row>
    <row r="2025" spans="1:5" ht="12.75">
      <c r="A2025" s="39" t="s">
        <v>160</v>
      </c>
      <c r="B2025" s="84"/>
      <c r="C2025" s="84"/>
      <c r="D2025" s="84"/>
      <c r="E2025" s="84"/>
    </row>
    <row r="2026" spans="1:5" ht="12.75">
      <c r="A2026" s="39" t="s">
        <v>161</v>
      </c>
      <c r="B2026" s="84"/>
      <c r="C2026" s="84"/>
      <c r="D2026" s="84"/>
      <c r="E2026" s="84"/>
    </row>
    <row r="2027" spans="1:5" ht="12.75">
      <c r="A2027" s="41" t="s">
        <v>186</v>
      </c>
      <c r="B2027" s="84">
        <v>60794</v>
      </c>
      <c r="C2027" s="84">
        <v>120000</v>
      </c>
      <c r="D2027" s="84">
        <v>110000</v>
      </c>
      <c r="E2027" s="84">
        <v>120000</v>
      </c>
    </row>
    <row r="2028" spans="1:5" ht="12.75">
      <c r="A2028" s="39" t="s">
        <v>164</v>
      </c>
      <c r="B2028" s="84"/>
      <c r="C2028" s="84"/>
      <c r="D2028" s="84"/>
      <c r="E2028" s="84"/>
    </row>
    <row r="2029" spans="1:5" ht="12.75">
      <c r="A2029" s="41" t="s">
        <v>165</v>
      </c>
      <c r="B2029" s="84">
        <v>0</v>
      </c>
      <c r="C2029" s="84">
        <v>0</v>
      </c>
      <c r="D2029" s="84">
        <v>0</v>
      </c>
      <c r="E2029" s="84">
        <v>0</v>
      </c>
    </row>
    <row r="2030" spans="1:5" ht="12.75">
      <c r="A2030" s="41" t="s">
        <v>167</v>
      </c>
      <c r="B2030" s="84">
        <v>0</v>
      </c>
      <c r="C2030" s="84">
        <v>0</v>
      </c>
      <c r="D2030" s="84">
        <v>0</v>
      </c>
      <c r="E2030" s="84">
        <v>0</v>
      </c>
    </row>
    <row r="2031" spans="1:5" ht="12.75">
      <c r="A2031" s="41" t="s">
        <v>168</v>
      </c>
      <c r="B2031" s="84">
        <v>39918</v>
      </c>
      <c r="C2031" s="84">
        <v>5000</v>
      </c>
      <c r="D2031" s="84">
        <v>5000</v>
      </c>
      <c r="E2031" s="84">
        <v>5000</v>
      </c>
    </row>
    <row r="2032" spans="1:5" ht="12.75">
      <c r="A2032" s="41" t="s">
        <v>169</v>
      </c>
      <c r="B2032" s="84">
        <v>2965</v>
      </c>
      <c r="C2032" s="84">
        <v>5000</v>
      </c>
      <c r="D2032" s="84">
        <v>500</v>
      </c>
      <c r="E2032" s="84">
        <v>5000</v>
      </c>
    </row>
    <row r="2033" spans="1:5" ht="12.75">
      <c r="A2033" s="41" t="s">
        <v>171</v>
      </c>
      <c r="B2033" s="84">
        <v>2912</v>
      </c>
      <c r="C2033" s="84">
        <v>2500</v>
      </c>
      <c r="D2033" s="84">
        <v>2000</v>
      </c>
      <c r="E2033" s="84">
        <v>2500</v>
      </c>
    </row>
    <row r="2034" spans="1:5" ht="12.75">
      <c r="A2034" s="41" t="s">
        <v>172</v>
      </c>
      <c r="B2034" s="84">
        <v>0</v>
      </c>
      <c r="C2034" s="84">
        <v>2500</v>
      </c>
      <c r="D2034" s="84">
        <v>2500</v>
      </c>
      <c r="E2034" s="84">
        <v>3000</v>
      </c>
    </row>
    <row r="2035" spans="1:5" ht="12.75">
      <c r="A2035" s="39" t="s">
        <v>173</v>
      </c>
      <c r="B2035" s="84"/>
      <c r="C2035" s="84"/>
      <c r="D2035" s="84"/>
      <c r="E2035" s="84"/>
    </row>
    <row r="2036" spans="1:5" ht="12.75">
      <c r="A2036" s="41" t="s">
        <v>174</v>
      </c>
      <c r="B2036" s="84">
        <v>0</v>
      </c>
      <c r="C2036" s="84">
        <v>0</v>
      </c>
      <c r="D2036" s="84">
        <v>0</v>
      </c>
      <c r="E2036" s="84">
        <v>0</v>
      </c>
    </row>
    <row r="2037" spans="1:5" ht="12.75">
      <c r="A2037" s="41" t="s">
        <v>175</v>
      </c>
      <c r="B2037" s="84">
        <v>0</v>
      </c>
      <c r="C2037" s="84">
        <v>50000</v>
      </c>
      <c r="D2037" s="84">
        <v>50000</v>
      </c>
      <c r="E2037" s="84">
        <v>50000</v>
      </c>
    </row>
    <row r="2038" spans="1:5" ht="12.75">
      <c r="A2038" s="41" t="s">
        <v>350</v>
      </c>
      <c r="B2038" s="84">
        <v>21336</v>
      </c>
      <c r="C2038" s="84">
        <v>0</v>
      </c>
      <c r="D2038" s="84">
        <v>0</v>
      </c>
      <c r="E2038" s="84">
        <v>25000</v>
      </c>
    </row>
    <row r="2039" spans="1:5" ht="12.75">
      <c r="A2039" s="39" t="s">
        <v>107</v>
      </c>
      <c r="B2039" s="84"/>
      <c r="C2039" s="84"/>
      <c r="D2039" s="84"/>
      <c r="E2039" s="84"/>
    </row>
    <row r="2040" spans="1:5" ht="12.75">
      <c r="A2040" s="41" t="s">
        <v>108</v>
      </c>
      <c r="B2040" s="84">
        <v>39969</v>
      </c>
      <c r="C2040" s="84">
        <v>175000</v>
      </c>
      <c r="D2040" s="84">
        <v>171000</v>
      </c>
      <c r="E2040" s="84">
        <v>175000</v>
      </c>
    </row>
    <row r="2041" spans="1:5" ht="12.75">
      <c r="A2041" s="41" t="s">
        <v>190</v>
      </c>
      <c r="B2041" s="84">
        <v>45172</v>
      </c>
      <c r="C2041" s="84">
        <v>25000</v>
      </c>
      <c r="D2041" s="84">
        <v>25000</v>
      </c>
      <c r="E2041" s="84">
        <v>25000</v>
      </c>
    </row>
    <row r="2042" spans="1:5" ht="12.75">
      <c r="A2042" s="39" t="s">
        <v>295</v>
      </c>
      <c r="B2042" s="95"/>
      <c r="C2042" s="95"/>
      <c r="D2042" s="95"/>
      <c r="E2042" s="95"/>
    </row>
    <row r="2043" spans="1:5" ht="12.75">
      <c r="A2043" s="41" t="s">
        <v>351</v>
      </c>
      <c r="B2043" s="84">
        <v>49443</v>
      </c>
      <c r="C2043" s="84">
        <v>50000</v>
      </c>
      <c r="D2043" s="84">
        <v>50000</v>
      </c>
      <c r="E2043" s="84">
        <v>50000</v>
      </c>
    </row>
    <row r="2044" spans="1:5" ht="12.75">
      <c r="A2044" s="41" t="s">
        <v>193</v>
      </c>
      <c r="B2044" s="84">
        <v>0</v>
      </c>
      <c r="C2044" s="84">
        <v>0</v>
      </c>
      <c r="D2044" s="84">
        <v>0</v>
      </c>
      <c r="E2044" s="84">
        <v>0</v>
      </c>
    </row>
    <row r="2045" spans="1:5" ht="12.75">
      <c r="A2045" s="41" t="s">
        <v>352</v>
      </c>
      <c r="B2045" s="84">
        <v>0</v>
      </c>
      <c r="C2045" s="84">
        <v>0</v>
      </c>
      <c r="D2045" s="84">
        <v>0</v>
      </c>
      <c r="E2045" s="84">
        <v>0</v>
      </c>
    </row>
    <row r="2046" spans="1:5" ht="12.75">
      <c r="A2046" s="39" t="s">
        <v>194</v>
      </c>
      <c r="B2046" s="84"/>
      <c r="C2046" s="84"/>
      <c r="D2046" s="84"/>
      <c r="E2046" s="84"/>
    </row>
    <row r="2047" spans="1:5" ht="12.75">
      <c r="A2047" s="41" t="s">
        <v>195</v>
      </c>
      <c r="B2047" s="84">
        <v>12761</v>
      </c>
      <c r="C2047" s="84">
        <v>0</v>
      </c>
      <c r="D2047" s="84">
        <v>0</v>
      </c>
      <c r="E2047" s="84">
        <v>0</v>
      </c>
    </row>
    <row r="2048" spans="1:5" ht="12.75">
      <c r="A2048" s="48" t="s">
        <v>0</v>
      </c>
      <c r="B2048" s="84">
        <v>9629</v>
      </c>
      <c r="C2048" s="84">
        <v>0</v>
      </c>
      <c r="D2048" s="84">
        <v>0</v>
      </c>
      <c r="E2048" s="84">
        <v>0</v>
      </c>
    </row>
    <row r="2049" spans="1:5" ht="12.75">
      <c r="A2049" s="41" t="s">
        <v>1</v>
      </c>
      <c r="B2049" s="84">
        <v>0</v>
      </c>
      <c r="C2049" s="84">
        <v>0</v>
      </c>
      <c r="D2049" s="84">
        <v>0</v>
      </c>
      <c r="E2049" s="84">
        <v>0</v>
      </c>
    </row>
    <row r="2050" spans="1:5" ht="12.75">
      <c r="A2050" s="39" t="s">
        <v>110</v>
      </c>
      <c r="B2050" s="105"/>
      <c r="C2050" s="84"/>
      <c r="D2050" s="84"/>
      <c r="E2050" s="84"/>
    </row>
    <row r="2051" spans="1:5" ht="12.75">
      <c r="A2051" s="41" t="s">
        <v>196</v>
      </c>
      <c r="B2051" s="84">
        <v>0</v>
      </c>
      <c r="C2051" s="84">
        <v>5000</v>
      </c>
      <c r="D2051" s="84">
        <v>5000</v>
      </c>
      <c r="E2051" s="84">
        <v>5000</v>
      </c>
    </row>
    <row r="2052" spans="1:5" ht="12.75">
      <c r="A2052" s="48" t="s">
        <v>111</v>
      </c>
      <c r="B2052" s="84">
        <v>0</v>
      </c>
      <c r="C2052" s="84">
        <v>0</v>
      </c>
      <c r="D2052" s="84">
        <v>0</v>
      </c>
      <c r="E2052" s="84">
        <v>0</v>
      </c>
    </row>
    <row r="2053" spans="1:5" ht="12.75">
      <c r="A2053" s="45" t="s">
        <v>296</v>
      </c>
      <c r="B2053" s="85">
        <f>SUM(B2027:B2052)</f>
        <v>284899</v>
      </c>
      <c r="C2053" s="85">
        <f>SUM(C2027:C2052)</f>
        <v>440000</v>
      </c>
      <c r="D2053" s="85">
        <f>SUM(D2027:D2052)</f>
        <v>421000</v>
      </c>
      <c r="E2053" s="85">
        <f>SUM(E2027:E2052)</f>
        <v>465500</v>
      </c>
    </row>
    <row r="2054" spans="1:5" ht="12.75">
      <c r="A2054" s="23"/>
      <c r="B2054" s="24"/>
      <c r="C2054" s="24"/>
      <c r="D2054" s="24"/>
      <c r="E2054" s="25"/>
    </row>
    <row r="2058" spans="1:5" ht="14.25">
      <c r="A2058" s="163" t="s">
        <v>319</v>
      </c>
      <c r="B2058" s="164"/>
      <c r="C2058" s="164"/>
      <c r="D2058" s="164"/>
      <c r="E2058" s="165"/>
    </row>
    <row r="2059" spans="1:5" ht="14.25">
      <c r="A2059" s="157" t="s">
        <v>314</v>
      </c>
      <c r="B2059" s="158"/>
      <c r="C2059" s="158"/>
      <c r="D2059" s="158"/>
      <c r="E2059" s="159"/>
    </row>
    <row r="2060" spans="1:5" ht="14.25">
      <c r="A2060" s="157" t="s">
        <v>88</v>
      </c>
      <c r="B2060" s="158"/>
      <c r="C2060" s="158"/>
      <c r="D2060" s="158"/>
      <c r="E2060" s="159"/>
    </row>
    <row r="2061" spans="1:5" ht="14.25">
      <c r="A2061" s="160" t="s">
        <v>516</v>
      </c>
      <c r="B2061" s="161"/>
      <c r="C2061" s="161"/>
      <c r="D2061" s="161"/>
      <c r="E2061" s="162"/>
    </row>
    <row r="2062" spans="1:5" ht="42.75">
      <c r="A2062" s="38" t="s">
        <v>146</v>
      </c>
      <c r="B2062" s="38" t="s">
        <v>475</v>
      </c>
      <c r="C2062" s="38" t="s">
        <v>452</v>
      </c>
      <c r="D2062" s="38" t="s">
        <v>476</v>
      </c>
      <c r="E2062" s="38" t="s">
        <v>477</v>
      </c>
    </row>
    <row r="2063" spans="1:5" ht="12.75">
      <c r="A2063" s="39" t="s">
        <v>113</v>
      </c>
      <c r="B2063" s="43"/>
      <c r="C2063" s="43"/>
      <c r="D2063" s="43"/>
      <c r="E2063" s="43"/>
    </row>
    <row r="2064" spans="1:5" ht="12.75">
      <c r="A2064" s="39" t="s">
        <v>114</v>
      </c>
      <c r="B2064" s="43"/>
      <c r="C2064" s="43"/>
      <c r="D2064" s="43"/>
      <c r="E2064" s="43"/>
    </row>
    <row r="2065" spans="1:5" ht="12.75">
      <c r="A2065" s="41" t="s">
        <v>197</v>
      </c>
      <c r="B2065" s="84">
        <v>0</v>
      </c>
      <c r="C2065" s="84">
        <v>0</v>
      </c>
      <c r="D2065" s="84">
        <v>0</v>
      </c>
      <c r="E2065" s="84">
        <v>0</v>
      </c>
    </row>
    <row r="2066" spans="1:5" ht="12.75">
      <c r="A2066" s="41" t="s">
        <v>198</v>
      </c>
      <c r="B2066" s="84">
        <v>37250</v>
      </c>
      <c r="C2066" s="84">
        <v>20000</v>
      </c>
      <c r="D2066" s="84">
        <v>20000</v>
      </c>
      <c r="E2066" s="84">
        <v>20000</v>
      </c>
    </row>
    <row r="2067" spans="1:5" ht="12.75">
      <c r="A2067" s="41" t="s">
        <v>200</v>
      </c>
      <c r="B2067" s="84">
        <v>0</v>
      </c>
      <c r="C2067" s="84"/>
      <c r="D2067" s="84"/>
      <c r="E2067" s="84"/>
    </row>
    <row r="2068" spans="1:5" ht="12.75">
      <c r="A2068" s="41" t="s">
        <v>304</v>
      </c>
      <c r="B2068" s="84">
        <v>0</v>
      </c>
      <c r="C2068" s="84">
        <v>0</v>
      </c>
      <c r="D2068" s="84">
        <v>0</v>
      </c>
      <c r="E2068" s="84">
        <v>0</v>
      </c>
    </row>
    <row r="2069" spans="1:5" ht="12.75">
      <c r="A2069" s="41" t="s">
        <v>306</v>
      </c>
      <c r="B2069" s="84">
        <v>0</v>
      </c>
      <c r="C2069" s="84">
        <v>0</v>
      </c>
      <c r="D2069" s="84">
        <v>0</v>
      </c>
      <c r="E2069" s="84">
        <v>0</v>
      </c>
    </row>
    <row r="2070" spans="1:5" ht="12.75">
      <c r="A2070" s="41" t="s">
        <v>308</v>
      </c>
      <c r="B2070" s="84">
        <v>0</v>
      </c>
      <c r="C2070" s="84">
        <v>0</v>
      </c>
      <c r="D2070" s="84">
        <v>0</v>
      </c>
      <c r="E2070" s="84">
        <v>0</v>
      </c>
    </row>
    <row r="2071" spans="1:5" ht="12.75">
      <c r="A2071" s="39" t="s">
        <v>309</v>
      </c>
      <c r="B2071" s="84"/>
      <c r="C2071" s="84"/>
      <c r="D2071" s="84"/>
      <c r="E2071" s="84"/>
    </row>
    <row r="2072" spans="1:5" ht="12.75">
      <c r="A2072" s="41" t="s">
        <v>100</v>
      </c>
      <c r="B2072" s="84">
        <v>0</v>
      </c>
      <c r="C2072" s="84">
        <v>0</v>
      </c>
      <c r="D2072" s="84">
        <v>0</v>
      </c>
      <c r="E2072" s="84">
        <v>0</v>
      </c>
    </row>
    <row r="2073" spans="1:5" ht="12.75">
      <c r="A2073" s="41" t="s">
        <v>310</v>
      </c>
      <c r="B2073" s="84">
        <v>2480</v>
      </c>
      <c r="C2073" s="84">
        <v>5000</v>
      </c>
      <c r="D2073" s="84">
        <v>5000</v>
      </c>
      <c r="E2073" s="84">
        <v>5000</v>
      </c>
    </row>
    <row r="2074" spans="1:5" ht="12.75">
      <c r="A2074" s="45" t="s">
        <v>312</v>
      </c>
      <c r="B2074" s="85">
        <f>SUM(B2065:B2073)</f>
        <v>39730</v>
      </c>
      <c r="C2074" s="85">
        <f>SUM(C2065:C2073)</f>
        <v>25000</v>
      </c>
      <c r="D2074" s="85">
        <f>SUM(D2065:D2073)</f>
        <v>25000</v>
      </c>
      <c r="E2074" s="85">
        <f>SUM(E2065:E2073)</f>
        <v>25000</v>
      </c>
    </row>
    <row r="2075" spans="1:5" ht="12.75">
      <c r="A2075" s="39" t="s">
        <v>297</v>
      </c>
      <c r="B2075" s="84"/>
      <c r="C2075" s="84"/>
      <c r="D2075" s="84"/>
      <c r="E2075" s="84"/>
    </row>
    <row r="2076" spans="1:5" ht="12.75">
      <c r="A2076" s="41" t="s">
        <v>359</v>
      </c>
      <c r="B2076" s="84">
        <v>0</v>
      </c>
      <c r="C2076" s="84">
        <v>0</v>
      </c>
      <c r="D2076" s="84">
        <v>0</v>
      </c>
      <c r="E2076" s="84">
        <v>0</v>
      </c>
    </row>
    <row r="2077" spans="1:5" ht="12.75">
      <c r="A2077" s="41" t="s">
        <v>119</v>
      </c>
      <c r="B2077" s="84">
        <v>0</v>
      </c>
      <c r="C2077" s="84">
        <v>0</v>
      </c>
      <c r="D2077" s="84">
        <v>0</v>
      </c>
      <c r="E2077" s="84">
        <v>0</v>
      </c>
    </row>
    <row r="2078" spans="1:5" ht="12.75">
      <c r="A2078" s="41" t="s">
        <v>120</v>
      </c>
      <c r="B2078" s="84">
        <v>0</v>
      </c>
      <c r="C2078" s="84">
        <v>0</v>
      </c>
      <c r="D2078" s="84">
        <v>0</v>
      </c>
      <c r="E2078" s="84">
        <v>0</v>
      </c>
    </row>
    <row r="2079" spans="1:5" ht="12.75">
      <c r="A2079" s="41" t="s">
        <v>202</v>
      </c>
      <c r="B2079" s="84">
        <v>0</v>
      </c>
      <c r="C2079" s="84">
        <v>0</v>
      </c>
      <c r="D2079" s="84">
        <v>0</v>
      </c>
      <c r="E2079" s="84">
        <v>0</v>
      </c>
    </row>
    <row r="2080" spans="1:5" ht="12.75">
      <c r="A2080" s="41" t="s">
        <v>101</v>
      </c>
      <c r="B2080" s="84">
        <v>0</v>
      </c>
      <c r="C2080" s="84">
        <v>0</v>
      </c>
      <c r="D2080" s="84">
        <v>0</v>
      </c>
      <c r="E2080" s="84">
        <v>0</v>
      </c>
    </row>
    <row r="2081" spans="1:5" ht="12.75">
      <c r="A2081" s="49" t="s">
        <v>315</v>
      </c>
      <c r="B2081" s="84">
        <v>0</v>
      </c>
      <c r="C2081" s="84">
        <v>0</v>
      </c>
      <c r="D2081" s="84">
        <v>0</v>
      </c>
      <c r="E2081" s="84">
        <v>0</v>
      </c>
    </row>
    <row r="2082" spans="1:5" ht="12.75">
      <c r="A2082" s="45" t="s">
        <v>126</v>
      </c>
      <c r="B2082" s="85">
        <v>0</v>
      </c>
      <c r="C2082" s="85">
        <v>0</v>
      </c>
      <c r="D2082" s="85">
        <v>0</v>
      </c>
      <c r="E2082" s="85">
        <v>0</v>
      </c>
    </row>
    <row r="2083" spans="1:5" ht="12.75">
      <c r="A2083" s="45" t="s">
        <v>313</v>
      </c>
      <c r="B2083" s="85">
        <f>B2053+B2074+B2082</f>
        <v>324629</v>
      </c>
      <c r="C2083" s="85">
        <f>C2053+C2074+C2082</f>
        <v>465000</v>
      </c>
      <c r="D2083" s="85">
        <f>D2053+D2074+D2082</f>
        <v>446000</v>
      </c>
      <c r="E2083" s="85">
        <f>E2053+E2074+E2082</f>
        <v>490500</v>
      </c>
    </row>
    <row r="2084" spans="1:5" ht="12.75">
      <c r="A2084" s="113" t="s">
        <v>89</v>
      </c>
      <c r="B2084" s="117">
        <f>B2024+B2053+B2074+B2082</f>
        <v>2051353</v>
      </c>
      <c r="C2084" s="117">
        <f>C2024+C2053+C2074+C2082</f>
        <v>2505000</v>
      </c>
      <c r="D2084" s="117">
        <f>D2024+D2053+D2074+D2082</f>
        <v>2161000</v>
      </c>
      <c r="E2084" s="117">
        <f>E2024+E2053+E2074+E2082</f>
        <v>2679500</v>
      </c>
    </row>
    <row r="2085" spans="1:5" ht="12.75">
      <c r="A2085" s="119"/>
      <c r="B2085" s="120"/>
      <c r="C2085" s="120"/>
      <c r="D2085" s="120"/>
      <c r="E2085" s="120"/>
    </row>
    <row r="2086" spans="1:5" ht="12.75">
      <c r="A2086" s="79"/>
      <c r="B2086" s="93"/>
      <c r="C2086" s="93"/>
      <c r="D2086" s="93"/>
      <c r="E2086" s="93"/>
    </row>
    <row r="2087" spans="1:5" ht="12.75">
      <c r="A2087" s="79"/>
      <c r="B2087" s="93"/>
      <c r="C2087" s="93"/>
      <c r="D2087" s="93"/>
      <c r="E2087" s="93"/>
    </row>
    <row r="2088" spans="1:5" ht="12.75">
      <c r="A2088" s="79"/>
      <c r="B2088" s="93"/>
      <c r="C2088" s="93"/>
      <c r="D2088" s="93"/>
      <c r="E2088" s="93"/>
    </row>
    <row r="2089" spans="1:5" ht="12.75">
      <c r="A2089" s="79"/>
      <c r="B2089" s="93"/>
      <c r="C2089" s="93"/>
      <c r="D2089" s="93"/>
      <c r="E2089" s="93"/>
    </row>
    <row r="2090" spans="1:5" ht="12.75">
      <c r="A2090" s="79"/>
      <c r="B2090" s="93"/>
      <c r="C2090" s="93"/>
      <c r="D2090" s="93"/>
      <c r="E2090" s="93"/>
    </row>
    <row r="2091" spans="1:5" ht="12.75">
      <c r="A2091" s="79"/>
      <c r="B2091" s="93"/>
      <c r="C2091" s="93"/>
      <c r="D2091" s="93"/>
      <c r="E2091" s="93"/>
    </row>
    <row r="2092" spans="1:5" ht="12.75">
      <c r="A2092" s="121"/>
      <c r="B2092" s="122"/>
      <c r="C2092" s="122"/>
      <c r="D2092" s="122"/>
      <c r="E2092" s="122"/>
    </row>
    <row r="2093" spans="1:5" ht="14.25">
      <c r="A2093" s="157" t="s">
        <v>319</v>
      </c>
      <c r="B2093" s="158"/>
      <c r="C2093" s="158"/>
      <c r="D2093" s="158"/>
      <c r="E2093" s="159"/>
    </row>
    <row r="2094" spans="1:5" ht="14.25">
      <c r="A2094" s="157" t="s">
        <v>314</v>
      </c>
      <c r="B2094" s="158"/>
      <c r="C2094" s="158"/>
      <c r="D2094" s="158"/>
      <c r="E2094" s="159"/>
    </row>
    <row r="2095" spans="1:5" ht="14.25">
      <c r="A2095" s="157" t="s">
        <v>489</v>
      </c>
      <c r="B2095" s="158"/>
      <c r="C2095" s="158"/>
      <c r="D2095" s="158"/>
      <c r="E2095" s="159"/>
    </row>
    <row r="2096" spans="1:5" ht="14.25">
      <c r="A2096" s="160" t="s">
        <v>516</v>
      </c>
      <c r="B2096" s="161"/>
      <c r="C2096" s="161"/>
      <c r="D2096" s="161"/>
      <c r="E2096" s="162"/>
    </row>
    <row r="2097" spans="1:5" ht="42.75">
      <c r="A2097" s="38" t="s">
        <v>146</v>
      </c>
      <c r="B2097" s="38" t="s">
        <v>475</v>
      </c>
      <c r="C2097" s="38" t="s">
        <v>452</v>
      </c>
      <c r="D2097" s="38" t="s">
        <v>476</v>
      </c>
      <c r="E2097" s="38" t="s">
        <v>477</v>
      </c>
    </row>
    <row r="2098" spans="1:5" ht="12.75">
      <c r="A2098" s="39" t="s">
        <v>160</v>
      </c>
      <c r="B2098" s="43"/>
      <c r="C2098" s="43"/>
      <c r="D2098" s="43"/>
      <c r="E2098" s="43"/>
    </row>
    <row r="2099" spans="1:5" ht="12.75">
      <c r="A2099" s="39" t="s">
        <v>164</v>
      </c>
      <c r="B2099" s="43"/>
      <c r="C2099" s="43"/>
      <c r="D2099" s="43"/>
      <c r="E2099" s="43"/>
    </row>
    <row r="2100" spans="1:5" ht="12.75">
      <c r="A2100" s="41" t="s">
        <v>206</v>
      </c>
      <c r="B2100" s="84">
        <v>0</v>
      </c>
      <c r="C2100" s="84">
        <v>0</v>
      </c>
      <c r="D2100" s="84">
        <v>0</v>
      </c>
      <c r="E2100" s="84">
        <v>1000000</v>
      </c>
    </row>
    <row r="2101" spans="1:5" ht="12.75">
      <c r="A2101" s="41"/>
      <c r="B2101" s="84"/>
      <c r="C2101" s="84"/>
      <c r="D2101" s="84"/>
      <c r="E2101" s="84"/>
    </row>
    <row r="2102" spans="1:5" ht="12.75">
      <c r="A2102" s="41"/>
      <c r="B2102" s="84"/>
      <c r="C2102" s="84"/>
      <c r="D2102" s="84"/>
      <c r="E2102" s="84"/>
    </row>
    <row r="2103" spans="1:5" ht="12.75">
      <c r="A2103" s="41"/>
      <c r="B2103" s="84"/>
      <c r="C2103" s="84"/>
      <c r="D2103" s="84"/>
      <c r="E2103" s="84"/>
    </row>
    <row r="2104" spans="1:5" ht="12.75">
      <c r="A2104" s="45" t="s">
        <v>296</v>
      </c>
      <c r="B2104" s="85">
        <f>SUM(B2100:B2103)</f>
        <v>0</v>
      </c>
      <c r="C2104" s="85">
        <f>SUM(C2100:C2103)</f>
        <v>0</v>
      </c>
      <c r="D2104" s="85">
        <f>SUM(D2100:D2103)</f>
        <v>0</v>
      </c>
      <c r="E2104" s="85">
        <f>SUM(E2100:E2103)</f>
        <v>1000000</v>
      </c>
    </row>
    <row r="2105" spans="1:5" ht="12.75">
      <c r="A2105" s="45" t="s">
        <v>89</v>
      </c>
      <c r="B2105" s="85">
        <f>SUM(B2101:B2104)</f>
        <v>0</v>
      </c>
      <c r="C2105" s="85">
        <f>SUM(C2101:C2104)</f>
        <v>0</v>
      </c>
      <c r="D2105" s="85">
        <f>SUM(D2101:D2104)</f>
        <v>0</v>
      </c>
      <c r="E2105" s="85">
        <v>1000000</v>
      </c>
    </row>
    <row r="2106" spans="1:5" ht="12.75">
      <c r="A2106" s="13"/>
      <c r="B2106" s="93"/>
      <c r="C2106" s="93"/>
      <c r="D2106" s="93"/>
      <c r="E2106" s="94"/>
    </row>
    <row r="2107" spans="1:5" ht="12.75">
      <c r="A2107" s="13"/>
      <c r="B2107" s="93"/>
      <c r="C2107" s="93"/>
      <c r="D2107" s="93"/>
      <c r="E2107" s="94"/>
    </row>
    <row r="2108" spans="1:5" ht="12.75">
      <c r="A2108" s="79"/>
      <c r="B2108" s="93"/>
      <c r="C2108" s="93"/>
      <c r="D2108" s="93"/>
      <c r="E2108" s="93"/>
    </row>
    <row r="2109" spans="1:5" ht="12.75">
      <c r="A2109" s="79"/>
      <c r="B2109" s="93"/>
      <c r="C2109" s="93"/>
      <c r="D2109" s="93"/>
      <c r="E2109" s="93"/>
    </row>
    <row r="2110" spans="1:5" ht="12.75">
      <c r="A2110" s="79"/>
      <c r="B2110" s="18"/>
      <c r="C2110" s="18"/>
      <c r="D2110" s="18"/>
      <c r="E2110" s="18"/>
    </row>
    <row r="2111" spans="1:5" ht="12.75">
      <c r="A2111" s="121"/>
      <c r="B2111" s="130"/>
      <c r="C2111" s="130"/>
      <c r="D2111" s="130"/>
      <c r="E2111" s="130"/>
    </row>
    <row r="2112" spans="1:5" ht="14.25">
      <c r="A2112" s="157" t="s">
        <v>319</v>
      </c>
      <c r="B2112" s="158"/>
      <c r="C2112" s="158"/>
      <c r="D2112" s="158"/>
      <c r="E2112" s="159"/>
    </row>
    <row r="2113" spans="1:5" ht="14.25">
      <c r="A2113" s="157" t="s">
        <v>314</v>
      </c>
      <c r="B2113" s="158"/>
      <c r="C2113" s="158"/>
      <c r="D2113" s="158"/>
      <c r="E2113" s="159"/>
    </row>
    <row r="2114" spans="1:5" ht="14.25">
      <c r="A2114" s="157" t="s">
        <v>217</v>
      </c>
      <c r="B2114" s="158"/>
      <c r="C2114" s="158"/>
      <c r="D2114" s="158"/>
      <c r="E2114" s="159"/>
    </row>
    <row r="2115" spans="1:5" ht="14.25">
      <c r="A2115" s="160" t="s">
        <v>516</v>
      </c>
      <c r="B2115" s="161"/>
      <c r="C2115" s="161"/>
      <c r="D2115" s="161"/>
      <c r="E2115" s="162"/>
    </row>
    <row r="2116" spans="1:5" ht="42.75">
      <c r="A2116" s="38" t="s">
        <v>146</v>
      </c>
      <c r="B2116" s="38" t="s">
        <v>475</v>
      </c>
      <c r="C2116" s="38" t="s">
        <v>452</v>
      </c>
      <c r="D2116" s="38" t="s">
        <v>476</v>
      </c>
      <c r="E2116" s="38" t="s">
        <v>477</v>
      </c>
    </row>
    <row r="2117" spans="1:5" ht="12.75">
      <c r="A2117" s="39"/>
      <c r="B2117" s="41"/>
      <c r="C2117" s="41"/>
      <c r="D2117" s="41"/>
      <c r="E2117" s="41"/>
    </row>
    <row r="2118" spans="1:5" ht="12.75">
      <c r="A2118" s="39"/>
      <c r="B2118" s="41"/>
      <c r="C2118" s="41"/>
      <c r="D2118" s="41"/>
      <c r="E2118" s="41"/>
    </row>
    <row r="2119" spans="1:5" ht="12.75">
      <c r="A2119" s="39" t="s">
        <v>484</v>
      </c>
      <c r="B2119" s="41"/>
      <c r="C2119" s="41"/>
      <c r="D2119" s="41"/>
      <c r="E2119" s="41"/>
    </row>
    <row r="2120" spans="1:5" ht="12.75">
      <c r="A2120" s="39" t="s">
        <v>218</v>
      </c>
      <c r="B2120" s="85">
        <f>B2248</f>
        <v>3069440</v>
      </c>
      <c r="C2120" s="85">
        <f>C2248</f>
        <v>2640000</v>
      </c>
      <c r="D2120" s="85">
        <f>D2248</f>
        <v>4153000</v>
      </c>
      <c r="E2120" s="85">
        <f>E2248</f>
        <v>4632000</v>
      </c>
    </row>
    <row r="2121" spans="1:5" ht="12.75">
      <c r="A2121" s="52"/>
      <c r="B2121" s="85"/>
      <c r="C2121" s="85"/>
      <c r="D2121" s="85"/>
      <c r="E2121" s="85"/>
    </row>
    <row r="2122" spans="1:5" ht="12.75">
      <c r="A2122" s="39" t="s">
        <v>485</v>
      </c>
      <c r="B2122" s="85"/>
      <c r="C2122" s="85"/>
      <c r="D2122" s="85"/>
      <c r="E2122" s="84"/>
    </row>
    <row r="2123" spans="1:5" ht="12.75">
      <c r="A2123" s="39" t="s">
        <v>219</v>
      </c>
      <c r="B2123" s="85">
        <f>B2353</f>
        <v>6291088</v>
      </c>
      <c r="C2123" s="85">
        <f>C2353</f>
        <v>5278000</v>
      </c>
      <c r="D2123" s="85">
        <f>D2353</f>
        <v>6781000</v>
      </c>
      <c r="E2123" s="85">
        <f>E2353</f>
        <v>7619000</v>
      </c>
    </row>
    <row r="2124" spans="1:5" ht="12.75">
      <c r="A2124" s="39"/>
      <c r="B2124" s="85"/>
      <c r="C2124" s="85"/>
      <c r="D2124" s="85"/>
      <c r="E2124" s="84"/>
    </row>
    <row r="2125" spans="1:5" ht="12.75">
      <c r="A2125" s="39" t="s">
        <v>486</v>
      </c>
      <c r="B2125" s="85"/>
      <c r="C2125" s="85"/>
      <c r="D2125" s="85"/>
      <c r="E2125" s="84"/>
    </row>
    <row r="2126" spans="1:5" ht="12.75">
      <c r="A2126" s="52" t="s">
        <v>72</v>
      </c>
      <c r="B2126" s="85">
        <f>B2461</f>
        <v>13968352</v>
      </c>
      <c r="C2126" s="85">
        <f>C2461</f>
        <v>11535000</v>
      </c>
      <c r="D2126" s="85">
        <f>D2461</f>
        <v>15699000</v>
      </c>
      <c r="E2126" s="85">
        <f>E2461</f>
        <v>16387000</v>
      </c>
    </row>
    <row r="2127" spans="1:5" ht="12.75">
      <c r="A2127" s="39"/>
      <c r="B2127" s="85"/>
      <c r="C2127" s="85"/>
      <c r="D2127" s="85"/>
      <c r="E2127" s="84"/>
    </row>
    <row r="2128" spans="1:5" ht="12.75">
      <c r="A2128" s="52" t="s">
        <v>487</v>
      </c>
      <c r="B2128" s="85"/>
      <c r="C2128" s="85"/>
      <c r="D2128" s="85"/>
      <c r="E2128" s="84"/>
    </row>
    <row r="2129" spans="1:5" ht="12.75">
      <c r="A2129" s="39" t="s">
        <v>73</v>
      </c>
      <c r="B2129" s="85">
        <f>B2571</f>
        <v>4285467</v>
      </c>
      <c r="C2129" s="85">
        <f>C2571</f>
        <v>5076000</v>
      </c>
      <c r="D2129" s="85">
        <f>D2571</f>
        <v>5527266</v>
      </c>
      <c r="E2129" s="85">
        <f>E2571</f>
        <v>6136000</v>
      </c>
    </row>
    <row r="2130" spans="1:5" ht="12.75">
      <c r="A2130" s="52"/>
      <c r="B2130" s="85"/>
      <c r="C2130" s="85"/>
      <c r="D2130" s="85"/>
      <c r="E2130" s="85"/>
    </row>
    <row r="2131" spans="1:5" ht="12.75">
      <c r="A2131" s="52" t="s">
        <v>488</v>
      </c>
      <c r="B2131" s="85"/>
      <c r="C2131" s="85"/>
      <c r="D2131" s="85"/>
      <c r="E2131" s="84"/>
    </row>
    <row r="2132" spans="1:5" ht="12.75">
      <c r="A2132" s="39" t="s">
        <v>74</v>
      </c>
      <c r="B2132" s="85">
        <f>B2679</f>
        <v>1021861</v>
      </c>
      <c r="C2132" s="85">
        <f>C2679</f>
        <v>1137500</v>
      </c>
      <c r="D2132" s="85">
        <f>D2679</f>
        <v>1239500</v>
      </c>
      <c r="E2132" s="85">
        <f>E2679</f>
        <v>1358000</v>
      </c>
    </row>
    <row r="2133" spans="1:5" ht="12.75">
      <c r="A2133" s="39"/>
      <c r="B2133" s="84"/>
      <c r="C2133" s="84"/>
      <c r="D2133" s="84"/>
      <c r="E2133" s="84"/>
    </row>
    <row r="2134" spans="1:5" ht="12.75">
      <c r="A2134" s="41"/>
      <c r="B2134" s="84"/>
      <c r="C2134" s="84"/>
      <c r="D2134" s="84"/>
      <c r="E2134" s="84"/>
    </row>
    <row r="2135" spans="1:5" ht="12.75">
      <c r="A2135" s="113" t="s">
        <v>75</v>
      </c>
      <c r="B2135" s="117">
        <f>SUM(B2120:B2134)</f>
        <v>28636208</v>
      </c>
      <c r="C2135" s="117">
        <f>SUM(C2120:C2134)</f>
        <v>25666500</v>
      </c>
      <c r="D2135" s="117">
        <f>SUM(D2120:D2134)</f>
        <v>33399766</v>
      </c>
      <c r="E2135" s="117">
        <f>SUM(E2120:E2134)</f>
        <v>36132000</v>
      </c>
    </row>
    <row r="2136" spans="1:5" ht="12.75">
      <c r="A2136" s="20"/>
      <c r="B2136" s="20"/>
      <c r="C2136" s="20"/>
      <c r="D2136" s="20"/>
      <c r="E2136" s="20"/>
    </row>
    <row r="2137" spans="1:5" ht="12.75">
      <c r="A2137" s="10"/>
      <c r="B2137" s="10"/>
      <c r="C2137" s="10"/>
      <c r="D2137" s="10"/>
      <c r="E2137" s="10"/>
    </row>
    <row r="2138" spans="1:5" ht="12.75">
      <c r="A2138" s="10"/>
      <c r="B2138" s="10"/>
      <c r="C2138" s="10"/>
      <c r="D2138" s="10"/>
      <c r="E2138" s="10"/>
    </row>
    <row r="2139" spans="1:5" ht="12.75">
      <c r="A2139" s="10"/>
      <c r="B2139" s="10"/>
      <c r="C2139" s="10"/>
      <c r="D2139" s="10"/>
      <c r="E2139" s="10"/>
    </row>
    <row r="2140" spans="1:5" ht="12.75">
      <c r="A2140" s="10"/>
      <c r="B2140" s="10"/>
      <c r="C2140" s="10"/>
      <c r="D2140" s="10"/>
      <c r="E2140" s="10"/>
    </row>
    <row r="2141" spans="1:5" ht="12.75">
      <c r="A2141" s="10"/>
      <c r="B2141" s="10"/>
      <c r="C2141" s="10"/>
      <c r="D2141" s="10"/>
      <c r="E2141" s="10"/>
    </row>
    <row r="2142" spans="1:5" ht="12.75">
      <c r="A2142" s="10"/>
      <c r="B2142" s="10"/>
      <c r="C2142" s="10"/>
      <c r="D2142" s="10"/>
      <c r="E2142" s="10"/>
    </row>
    <row r="2143" spans="1:5" ht="12.75">
      <c r="A2143" s="18"/>
      <c r="B2143" s="10"/>
      <c r="C2143" s="10"/>
      <c r="D2143" s="10"/>
      <c r="E2143" s="10"/>
    </row>
    <row r="2144" spans="1:5" ht="12.75">
      <c r="A2144" s="10"/>
      <c r="B2144" s="10"/>
      <c r="C2144" s="10"/>
      <c r="D2144" s="10"/>
      <c r="E2144" s="10"/>
    </row>
    <row r="2145" spans="1:5" ht="12.75">
      <c r="A2145" s="10"/>
      <c r="B2145" s="10"/>
      <c r="C2145" s="10"/>
      <c r="D2145" s="10"/>
      <c r="E2145" s="10"/>
    </row>
    <row r="2146" spans="1:5" ht="12.75">
      <c r="A2146" s="18"/>
      <c r="B2146" s="10"/>
      <c r="C2146" s="10"/>
      <c r="D2146" s="10"/>
      <c r="E2146" s="10"/>
    </row>
    <row r="2147" spans="1:5" ht="12.75">
      <c r="A2147" s="18"/>
      <c r="B2147" s="10"/>
      <c r="C2147" s="10"/>
      <c r="D2147" s="10"/>
      <c r="E2147" s="10"/>
    </row>
    <row r="2148" spans="1:5" ht="12.75">
      <c r="A2148" s="10"/>
      <c r="B2148" s="10"/>
      <c r="C2148" s="10"/>
      <c r="D2148" s="10"/>
      <c r="E2148" s="10"/>
    </row>
    <row r="2149" spans="1:5" ht="12.75">
      <c r="A2149" s="10"/>
      <c r="B2149" s="10"/>
      <c r="C2149" s="10"/>
      <c r="D2149" s="10"/>
      <c r="E2149" s="10"/>
    </row>
    <row r="2150" spans="1:5" ht="12.75">
      <c r="A2150" s="10"/>
      <c r="B2150" s="10"/>
      <c r="C2150" s="10"/>
      <c r="D2150" s="10"/>
      <c r="E2150" s="10"/>
    </row>
    <row r="2151" spans="1:5" ht="12.75">
      <c r="A2151" s="10"/>
      <c r="B2151" s="10"/>
      <c r="C2151" s="10"/>
      <c r="D2151" s="10"/>
      <c r="E2151" s="10"/>
    </row>
    <row r="2152" spans="1:5" ht="12.75">
      <c r="A2152" s="10"/>
      <c r="B2152" s="10"/>
      <c r="C2152" s="10"/>
      <c r="D2152" s="10"/>
      <c r="E2152" s="10"/>
    </row>
    <row r="2153" spans="1:5" ht="12.75">
      <c r="A2153" s="10"/>
      <c r="B2153" s="10"/>
      <c r="C2153" s="10"/>
      <c r="D2153" s="10"/>
      <c r="E2153" s="10"/>
    </row>
    <row r="2154" spans="1:5" ht="12.75">
      <c r="A2154" s="10"/>
      <c r="B2154" s="10"/>
      <c r="C2154" s="10"/>
      <c r="D2154" s="10"/>
      <c r="E2154" s="10"/>
    </row>
    <row r="2155" spans="1:5" ht="12.75">
      <c r="A2155" s="10"/>
      <c r="B2155" s="10"/>
      <c r="C2155" s="10"/>
      <c r="D2155" s="10"/>
      <c r="E2155" s="10"/>
    </row>
    <row r="2156" spans="1:5" ht="12.75">
      <c r="A2156" s="24"/>
      <c r="B2156" s="24"/>
      <c r="C2156" s="24"/>
      <c r="D2156" s="24"/>
      <c r="E2156" s="24"/>
    </row>
    <row r="2157" spans="1:5" ht="12.75">
      <c r="A2157" s="24"/>
      <c r="B2157" s="24"/>
      <c r="C2157" s="24"/>
      <c r="D2157" s="24"/>
      <c r="E2157" s="24"/>
    </row>
    <row r="2158" spans="1:5" ht="12.75">
      <c r="A2158" s="24"/>
      <c r="B2158" s="24"/>
      <c r="C2158" s="24"/>
      <c r="D2158" s="24"/>
      <c r="E2158" s="24"/>
    </row>
    <row r="2159" spans="1:5" ht="12.75">
      <c r="A2159" s="24"/>
      <c r="B2159" s="24"/>
      <c r="C2159" s="24"/>
      <c r="D2159" s="24"/>
      <c r="E2159" s="24"/>
    </row>
    <row r="2160" spans="1:5" ht="12.75">
      <c r="A2160" s="24"/>
      <c r="B2160" s="24"/>
      <c r="C2160" s="24"/>
      <c r="D2160" s="24"/>
      <c r="E2160" s="24"/>
    </row>
    <row r="2162" spans="1:5" ht="14.25">
      <c r="A2162" s="163" t="s">
        <v>319</v>
      </c>
      <c r="B2162" s="164"/>
      <c r="C2162" s="164"/>
      <c r="D2162" s="164"/>
      <c r="E2162" s="165"/>
    </row>
    <row r="2163" spans="1:5" ht="14.25">
      <c r="A2163" s="157" t="s">
        <v>314</v>
      </c>
      <c r="B2163" s="158"/>
      <c r="C2163" s="158"/>
      <c r="D2163" s="158"/>
      <c r="E2163" s="159"/>
    </row>
    <row r="2164" spans="1:5" ht="14.25">
      <c r="A2164" s="173" t="s">
        <v>76</v>
      </c>
      <c r="B2164" s="174"/>
      <c r="C2164" s="174"/>
      <c r="D2164" s="174"/>
      <c r="E2164" s="175"/>
    </row>
    <row r="2165" spans="1:5" ht="14.25">
      <c r="A2165" s="160" t="s">
        <v>516</v>
      </c>
      <c r="B2165" s="161"/>
      <c r="C2165" s="161"/>
      <c r="D2165" s="161"/>
      <c r="E2165" s="162"/>
    </row>
    <row r="2166" spans="1:5" ht="42.75">
      <c r="A2166" s="38" t="s">
        <v>146</v>
      </c>
      <c r="B2166" s="38" t="s">
        <v>475</v>
      </c>
      <c r="C2166" s="38" t="s">
        <v>452</v>
      </c>
      <c r="D2166" s="38" t="s">
        <v>476</v>
      </c>
      <c r="E2166" s="38" t="s">
        <v>477</v>
      </c>
    </row>
    <row r="2167" spans="1:5" ht="12.75">
      <c r="A2167" s="39" t="s">
        <v>147</v>
      </c>
      <c r="B2167" s="41"/>
      <c r="C2167" s="41"/>
      <c r="D2167" s="41"/>
      <c r="E2167" s="41"/>
    </row>
    <row r="2168" spans="1:5" ht="12.75">
      <c r="A2168" s="39" t="s">
        <v>148</v>
      </c>
      <c r="B2168" s="41"/>
      <c r="C2168" s="41"/>
      <c r="D2168" s="41"/>
      <c r="E2168" s="41"/>
    </row>
    <row r="2169" spans="1:5" ht="12.75">
      <c r="A2169" s="41" t="s">
        <v>149</v>
      </c>
      <c r="B2169" s="84">
        <v>0</v>
      </c>
      <c r="C2169" s="84">
        <v>0</v>
      </c>
      <c r="D2169" s="84">
        <v>0</v>
      </c>
      <c r="E2169" s="84">
        <v>0</v>
      </c>
    </row>
    <row r="2170" spans="1:5" ht="12.75">
      <c r="A2170" s="41" t="s">
        <v>181</v>
      </c>
      <c r="B2170" s="84">
        <v>0</v>
      </c>
      <c r="C2170" s="84">
        <v>0</v>
      </c>
      <c r="D2170" s="84">
        <v>0</v>
      </c>
      <c r="E2170" s="84">
        <v>0</v>
      </c>
    </row>
    <row r="2171" spans="1:5" ht="12.75">
      <c r="A2171" s="41" t="s">
        <v>182</v>
      </c>
      <c r="B2171" s="84">
        <v>0</v>
      </c>
      <c r="C2171" s="84">
        <v>0</v>
      </c>
      <c r="D2171" s="84">
        <v>0</v>
      </c>
      <c r="E2171" s="84">
        <v>0</v>
      </c>
    </row>
    <row r="2172" spans="1:5" ht="12.75">
      <c r="A2172" s="45" t="s">
        <v>183</v>
      </c>
      <c r="B2172" s="85">
        <v>0</v>
      </c>
      <c r="C2172" s="85">
        <f>C2169+C2170+C2171</f>
        <v>0</v>
      </c>
      <c r="D2172" s="85">
        <f>D2169+D2170+D2171</f>
        <v>0</v>
      </c>
      <c r="E2172" s="85">
        <f>E2169+E2170+E2171</f>
        <v>0</v>
      </c>
    </row>
    <row r="2173" spans="1:5" ht="12.75">
      <c r="A2173" s="39" t="s">
        <v>184</v>
      </c>
      <c r="B2173" s="84"/>
      <c r="C2173" s="84"/>
      <c r="D2173" s="84"/>
      <c r="E2173" s="84"/>
    </row>
    <row r="2174" spans="1:5" ht="12.75">
      <c r="A2174" s="41" t="s">
        <v>153</v>
      </c>
      <c r="B2174" s="84">
        <v>834434</v>
      </c>
      <c r="C2174" s="84">
        <v>600000</v>
      </c>
      <c r="D2174" s="84">
        <v>1300000</v>
      </c>
      <c r="E2174" s="84">
        <v>1500000</v>
      </c>
    </row>
    <row r="2175" spans="1:5" ht="12.75">
      <c r="A2175" s="41" t="s">
        <v>154</v>
      </c>
      <c r="B2175" s="84">
        <v>722489</v>
      </c>
      <c r="C2175" s="84">
        <v>450000</v>
      </c>
      <c r="D2175" s="84">
        <v>900000</v>
      </c>
      <c r="E2175" s="84">
        <v>1000000</v>
      </c>
    </row>
    <row r="2176" spans="1:5" ht="12.75">
      <c r="A2176" s="41" t="s">
        <v>155</v>
      </c>
      <c r="B2176" s="84">
        <v>179494</v>
      </c>
      <c r="C2176" s="84">
        <v>100000</v>
      </c>
      <c r="D2176" s="84">
        <v>475000</v>
      </c>
      <c r="E2176" s="84">
        <v>600000</v>
      </c>
    </row>
    <row r="2177" spans="1:5" ht="12.75">
      <c r="A2177" s="41" t="s">
        <v>185</v>
      </c>
      <c r="B2177" s="84">
        <v>99227</v>
      </c>
      <c r="C2177" s="84">
        <v>35000</v>
      </c>
      <c r="D2177" s="84">
        <v>60000</v>
      </c>
      <c r="E2177" s="84">
        <v>75000</v>
      </c>
    </row>
    <row r="2178" spans="1:5" ht="12.75">
      <c r="A2178" s="45" t="s">
        <v>105</v>
      </c>
      <c r="B2178" s="85">
        <f>SUM(B2174:B2177)</f>
        <v>1835644</v>
      </c>
      <c r="C2178" s="85">
        <f>SUM(C2174:C2177)</f>
        <v>1185000</v>
      </c>
      <c r="D2178" s="85">
        <f>SUM(D2174:D2177)</f>
        <v>2735000</v>
      </c>
      <c r="E2178" s="85">
        <f>SUM(E2174:E2177)</f>
        <v>3175000</v>
      </c>
    </row>
    <row r="2179" spans="1:5" ht="12.75">
      <c r="A2179" s="41" t="s">
        <v>157</v>
      </c>
      <c r="B2179" s="84">
        <v>0</v>
      </c>
      <c r="C2179" s="84">
        <v>10000</v>
      </c>
      <c r="D2179" s="84">
        <v>40000</v>
      </c>
      <c r="E2179" s="84">
        <v>50000</v>
      </c>
    </row>
    <row r="2180" spans="1:5" ht="12.75">
      <c r="A2180" s="41" t="s">
        <v>158</v>
      </c>
      <c r="B2180" s="84">
        <v>0</v>
      </c>
      <c r="C2180" s="84">
        <v>2500</v>
      </c>
      <c r="D2180" s="84">
        <v>3000</v>
      </c>
      <c r="E2180" s="84">
        <v>5000</v>
      </c>
    </row>
    <row r="2181" spans="1:5" ht="12.75">
      <c r="A2181" s="41" t="s">
        <v>159</v>
      </c>
      <c r="B2181" s="84">
        <v>0</v>
      </c>
      <c r="C2181" s="84">
        <v>3500</v>
      </c>
      <c r="D2181" s="84">
        <v>0</v>
      </c>
      <c r="E2181" s="84">
        <v>20000</v>
      </c>
    </row>
    <row r="2182" spans="1:5" ht="12.75">
      <c r="A2182" s="45" t="s">
        <v>106</v>
      </c>
      <c r="B2182" s="85">
        <f>B2172+B2178+B2179+B2180+B2181</f>
        <v>1835644</v>
      </c>
      <c r="C2182" s="85">
        <f>C2172+C2178+C2179+C2180+C2181</f>
        <v>1201000</v>
      </c>
      <c r="D2182" s="85">
        <f>D2172+D2178+D2179+D2180+D2181</f>
        <v>2778000</v>
      </c>
      <c r="E2182" s="85">
        <f>E2172+E2178+E2179+E2180+E2181</f>
        <v>3250000</v>
      </c>
    </row>
    <row r="2183" spans="1:5" ht="12.75">
      <c r="A2183" s="39" t="s">
        <v>160</v>
      </c>
      <c r="B2183" s="84"/>
      <c r="C2183" s="84"/>
      <c r="D2183" s="84"/>
      <c r="E2183" s="84"/>
    </row>
    <row r="2184" spans="1:5" ht="12.75">
      <c r="A2184" s="39" t="s">
        <v>161</v>
      </c>
      <c r="B2184" s="84"/>
      <c r="C2184" s="84"/>
      <c r="D2184" s="84"/>
      <c r="E2184" s="84"/>
    </row>
    <row r="2185" spans="1:5" ht="12.75">
      <c r="A2185" s="41" t="s">
        <v>186</v>
      </c>
      <c r="B2185" s="84">
        <v>399995</v>
      </c>
      <c r="C2185" s="84">
        <v>500000</v>
      </c>
      <c r="D2185" s="84">
        <v>500000</v>
      </c>
      <c r="E2185" s="84">
        <v>500000</v>
      </c>
    </row>
    <row r="2186" spans="1:5" ht="12.75">
      <c r="A2186" s="39" t="s">
        <v>164</v>
      </c>
      <c r="B2186" s="84"/>
      <c r="C2186" s="84"/>
      <c r="D2186" s="84"/>
      <c r="E2186" s="84"/>
    </row>
    <row r="2187" spans="1:5" ht="12.75">
      <c r="A2187" s="41" t="s">
        <v>165</v>
      </c>
      <c r="B2187" s="84">
        <v>199213</v>
      </c>
      <c r="C2187" s="84">
        <v>205000</v>
      </c>
      <c r="D2187" s="84">
        <v>205000</v>
      </c>
      <c r="E2187" s="84">
        <v>200000</v>
      </c>
    </row>
    <row r="2188" spans="1:5" ht="12.75">
      <c r="A2188" s="41" t="s">
        <v>166</v>
      </c>
      <c r="B2188" s="84">
        <v>0</v>
      </c>
      <c r="C2188" s="84">
        <v>0</v>
      </c>
      <c r="D2188" s="84">
        <v>0</v>
      </c>
      <c r="E2188" s="84">
        <v>0</v>
      </c>
    </row>
    <row r="2189" spans="1:5" ht="12.75">
      <c r="A2189" s="41" t="s">
        <v>167</v>
      </c>
      <c r="B2189" s="84">
        <v>0</v>
      </c>
      <c r="C2189" s="84">
        <v>0</v>
      </c>
      <c r="D2189" s="84">
        <v>0</v>
      </c>
      <c r="E2189" s="84">
        <v>0</v>
      </c>
    </row>
    <row r="2190" spans="1:5" ht="12.75">
      <c r="A2190" s="41" t="s">
        <v>168</v>
      </c>
      <c r="B2190" s="84">
        <v>23996</v>
      </c>
      <c r="C2190" s="84">
        <v>24000</v>
      </c>
      <c r="D2190" s="84">
        <v>24000</v>
      </c>
      <c r="E2190" s="84">
        <v>24000</v>
      </c>
    </row>
    <row r="2191" spans="1:5" ht="12.75">
      <c r="A2191" s="41" t="s">
        <v>169</v>
      </c>
      <c r="B2191" s="84">
        <v>16123</v>
      </c>
      <c r="C2191" s="84">
        <v>20000</v>
      </c>
      <c r="D2191" s="84">
        <v>20000</v>
      </c>
      <c r="E2191" s="84">
        <v>20000</v>
      </c>
    </row>
    <row r="2192" spans="1:5" ht="12.75">
      <c r="A2192" s="41" t="s">
        <v>170</v>
      </c>
      <c r="B2192" s="84">
        <v>0</v>
      </c>
      <c r="C2192" s="84">
        <v>0</v>
      </c>
      <c r="D2192" s="84">
        <v>0</v>
      </c>
      <c r="E2192" s="84">
        <v>0</v>
      </c>
    </row>
    <row r="2193" spans="1:5" ht="12.75">
      <c r="A2193" s="41" t="s">
        <v>171</v>
      </c>
      <c r="B2193" s="84">
        <v>2045</v>
      </c>
      <c r="C2193" s="84">
        <v>5000</v>
      </c>
      <c r="D2193" s="84">
        <v>2000</v>
      </c>
      <c r="E2193" s="84">
        <v>2000</v>
      </c>
    </row>
    <row r="2194" spans="1:5" ht="12.75">
      <c r="A2194" s="41" t="s">
        <v>172</v>
      </c>
      <c r="B2194" s="84">
        <v>3720</v>
      </c>
      <c r="C2194" s="84">
        <v>10000</v>
      </c>
      <c r="D2194" s="84">
        <v>9000</v>
      </c>
      <c r="E2194" s="84">
        <v>10000</v>
      </c>
    </row>
    <row r="2195" spans="1:5" ht="12.75">
      <c r="A2195" s="39" t="s">
        <v>173</v>
      </c>
      <c r="B2195" s="84"/>
      <c r="C2195" s="84"/>
      <c r="D2195" s="84"/>
      <c r="E2195" s="84"/>
    </row>
    <row r="2196" spans="1:5" ht="12.75">
      <c r="A2196" s="41" t="s">
        <v>174</v>
      </c>
      <c r="B2196" s="84">
        <v>34130</v>
      </c>
      <c r="C2196" s="84">
        <v>45000</v>
      </c>
      <c r="D2196" s="84">
        <v>45000</v>
      </c>
      <c r="E2196" s="84">
        <v>45000</v>
      </c>
    </row>
    <row r="2197" spans="1:5" ht="12.75">
      <c r="A2197" s="41" t="s">
        <v>175</v>
      </c>
      <c r="B2197" s="84">
        <v>59502</v>
      </c>
      <c r="C2197" s="84">
        <v>100000</v>
      </c>
      <c r="D2197" s="84">
        <v>100000</v>
      </c>
      <c r="E2197" s="84">
        <v>100000</v>
      </c>
    </row>
    <row r="2198" spans="1:5" ht="12.75">
      <c r="A2198" s="41" t="s">
        <v>176</v>
      </c>
      <c r="B2198" s="84">
        <v>0</v>
      </c>
      <c r="C2198" s="84">
        <v>10000</v>
      </c>
      <c r="D2198" s="84">
        <v>0</v>
      </c>
      <c r="E2198" s="84">
        <v>0</v>
      </c>
    </row>
    <row r="2199" spans="1:5" ht="12.75">
      <c r="A2199" s="41" t="s">
        <v>177</v>
      </c>
      <c r="B2199" s="84">
        <v>4017</v>
      </c>
      <c r="C2199" s="84">
        <v>25000</v>
      </c>
      <c r="D2199" s="84">
        <v>5000</v>
      </c>
      <c r="E2199" s="84">
        <v>6000</v>
      </c>
    </row>
    <row r="2200" spans="1:5" ht="12.75">
      <c r="A2200" s="41" t="s">
        <v>322</v>
      </c>
      <c r="B2200" s="84">
        <v>0</v>
      </c>
      <c r="C2200" s="84">
        <v>30000</v>
      </c>
      <c r="D2200" s="84">
        <v>7000</v>
      </c>
      <c r="E2200" s="84">
        <v>10000</v>
      </c>
    </row>
    <row r="2201" spans="1:5" ht="12.75">
      <c r="A2201" s="39" t="s">
        <v>107</v>
      </c>
      <c r="B2201" s="95"/>
      <c r="C2201" s="95"/>
      <c r="D2201" s="95"/>
      <c r="E2201" s="95"/>
    </row>
    <row r="2202" spans="1:5" ht="12.75">
      <c r="A2202" s="41" t="s">
        <v>108</v>
      </c>
      <c r="B2202" s="84">
        <v>22265</v>
      </c>
      <c r="C2202" s="84">
        <v>50000</v>
      </c>
      <c r="D2202" s="84">
        <v>50000</v>
      </c>
      <c r="E2202" s="84">
        <v>50000</v>
      </c>
    </row>
    <row r="2203" spans="1:5" ht="12.75">
      <c r="A2203" s="39" t="s">
        <v>295</v>
      </c>
      <c r="B2203" s="84"/>
      <c r="C2203" s="84"/>
      <c r="D2203" s="84"/>
      <c r="E2203" s="84"/>
    </row>
    <row r="2204" spans="1:5" ht="12.75">
      <c r="A2204" s="41" t="s">
        <v>234</v>
      </c>
      <c r="B2204" s="84">
        <v>49575</v>
      </c>
      <c r="C2204" s="84">
        <v>50000</v>
      </c>
      <c r="D2204" s="84">
        <v>48000</v>
      </c>
      <c r="E2204" s="84">
        <v>50000</v>
      </c>
    </row>
    <row r="2205" spans="1:5" ht="12.75">
      <c r="A2205" s="41" t="s">
        <v>193</v>
      </c>
      <c r="B2205" s="84">
        <v>37645</v>
      </c>
      <c r="C2205" s="84">
        <v>40000</v>
      </c>
      <c r="D2205" s="84">
        <v>40000</v>
      </c>
      <c r="E2205" s="84">
        <v>40000</v>
      </c>
    </row>
    <row r="2206" spans="1:5" ht="12.75">
      <c r="A2206" s="41" t="s">
        <v>77</v>
      </c>
      <c r="B2206" s="84">
        <v>26759</v>
      </c>
      <c r="C2206" s="84">
        <v>30000</v>
      </c>
      <c r="D2206" s="84">
        <v>30000</v>
      </c>
      <c r="E2206" s="84">
        <v>30000</v>
      </c>
    </row>
    <row r="2207" spans="1:5" ht="12.75">
      <c r="A2207" s="39" t="s">
        <v>194</v>
      </c>
      <c r="B2207" s="84"/>
      <c r="C2207" s="84"/>
      <c r="D2207" s="84"/>
      <c r="E2207" s="84"/>
    </row>
    <row r="2208" spans="1:5" ht="12.75">
      <c r="A2208" s="41" t="s">
        <v>195</v>
      </c>
      <c r="B2208" s="84">
        <v>119976</v>
      </c>
      <c r="C2208" s="84">
        <v>150000</v>
      </c>
      <c r="D2208" s="84">
        <v>150000</v>
      </c>
      <c r="E2208" s="84">
        <v>150000</v>
      </c>
    </row>
    <row r="2209" spans="1:5" ht="12.75">
      <c r="A2209" s="48" t="s">
        <v>316</v>
      </c>
      <c r="B2209" s="84">
        <v>0</v>
      </c>
      <c r="C2209" s="84">
        <v>0</v>
      </c>
      <c r="D2209" s="84">
        <v>0</v>
      </c>
      <c r="E2209" s="84">
        <v>0</v>
      </c>
    </row>
    <row r="2210" spans="1:5" ht="12.75">
      <c r="A2210" s="48" t="s">
        <v>0</v>
      </c>
      <c r="B2210" s="84">
        <v>58643</v>
      </c>
      <c r="C2210" s="84">
        <v>60000</v>
      </c>
      <c r="D2210" s="84">
        <v>60000</v>
      </c>
      <c r="E2210" s="84">
        <v>60000</v>
      </c>
    </row>
    <row r="2211" spans="1:5" ht="12.75">
      <c r="A2211" s="41" t="s">
        <v>1</v>
      </c>
      <c r="B2211" s="84">
        <v>29448</v>
      </c>
      <c r="C2211" s="84">
        <v>30000</v>
      </c>
      <c r="D2211" s="84">
        <v>30000</v>
      </c>
      <c r="E2211" s="84">
        <v>30000</v>
      </c>
    </row>
    <row r="2212" spans="1:5" ht="12.75">
      <c r="A2212" s="39" t="s">
        <v>110</v>
      </c>
      <c r="B2212" s="84"/>
      <c r="C2212" s="84"/>
      <c r="D2212" s="84"/>
      <c r="E2212" s="84"/>
    </row>
    <row r="2213" spans="1:5" ht="12.75">
      <c r="A2213" s="41" t="s">
        <v>196</v>
      </c>
      <c r="B2213" s="84">
        <v>0</v>
      </c>
      <c r="C2213" s="84">
        <v>0</v>
      </c>
      <c r="D2213" s="84">
        <v>0</v>
      </c>
      <c r="E2213" s="84">
        <v>0</v>
      </c>
    </row>
    <row r="2214" spans="1:5" ht="12.75">
      <c r="A2214" s="48" t="s">
        <v>111</v>
      </c>
      <c r="B2214" s="84">
        <v>0</v>
      </c>
      <c r="C2214" s="84">
        <v>0</v>
      </c>
      <c r="D2214" s="84">
        <v>0</v>
      </c>
      <c r="E2214" s="84">
        <v>0</v>
      </c>
    </row>
    <row r="2215" spans="1:5" ht="12.75">
      <c r="A2215" s="45" t="s">
        <v>296</v>
      </c>
      <c r="B2215" s="85">
        <f>SUM(B2185:B2214)</f>
        <v>1087052</v>
      </c>
      <c r="C2215" s="85">
        <f>SUM(C2185:C2214)</f>
        <v>1384000</v>
      </c>
      <c r="D2215" s="85">
        <f>SUM(D2185:D2214)</f>
        <v>1325000</v>
      </c>
      <c r="E2215" s="85">
        <f>SUM(E2185:E2214)</f>
        <v>1327000</v>
      </c>
    </row>
    <row r="2219" spans="1:5" ht="14.25">
      <c r="A2219" s="176" t="s">
        <v>319</v>
      </c>
      <c r="B2219" s="177"/>
      <c r="C2219" s="177"/>
      <c r="D2219" s="177"/>
      <c r="E2219" s="178"/>
    </row>
    <row r="2220" spans="1:5" ht="14.25">
      <c r="A2220" s="157" t="s">
        <v>314</v>
      </c>
      <c r="B2220" s="158"/>
      <c r="C2220" s="158"/>
      <c r="D2220" s="158"/>
      <c r="E2220" s="159"/>
    </row>
    <row r="2221" spans="1:5" ht="14.25">
      <c r="A2221" s="173" t="s">
        <v>76</v>
      </c>
      <c r="B2221" s="174"/>
      <c r="C2221" s="174"/>
      <c r="D2221" s="174"/>
      <c r="E2221" s="175"/>
    </row>
    <row r="2222" spans="1:5" ht="14.25">
      <c r="A2222" s="160" t="s">
        <v>516</v>
      </c>
      <c r="B2222" s="161"/>
      <c r="C2222" s="161"/>
      <c r="D2222" s="161"/>
      <c r="E2222" s="162"/>
    </row>
    <row r="2223" spans="1:5" ht="42.75">
      <c r="A2223" s="38" t="s">
        <v>146</v>
      </c>
      <c r="B2223" s="38" t="s">
        <v>475</v>
      </c>
      <c r="C2223" s="38" t="s">
        <v>452</v>
      </c>
      <c r="D2223" s="38" t="s">
        <v>476</v>
      </c>
      <c r="E2223" s="38" t="s">
        <v>477</v>
      </c>
    </row>
    <row r="2224" spans="1:5" ht="12.75">
      <c r="A2224" s="39" t="s">
        <v>113</v>
      </c>
      <c r="B2224" s="43"/>
      <c r="C2224" s="43"/>
      <c r="D2224" s="43"/>
      <c r="E2224" s="43"/>
    </row>
    <row r="2225" spans="1:5" ht="12.75">
      <c r="A2225" s="39" t="s">
        <v>114</v>
      </c>
      <c r="B2225" s="43"/>
      <c r="C2225" s="43"/>
      <c r="D2225" s="43"/>
      <c r="E2225" s="43"/>
    </row>
    <row r="2226" spans="1:5" ht="12.75">
      <c r="A2226" s="41" t="s">
        <v>197</v>
      </c>
      <c r="B2226" s="84">
        <v>0</v>
      </c>
      <c r="C2226" s="84">
        <v>0</v>
      </c>
      <c r="D2226" s="84">
        <v>0</v>
      </c>
      <c r="E2226" s="84">
        <v>0</v>
      </c>
    </row>
    <row r="2227" spans="1:5" ht="12.75">
      <c r="A2227" s="41" t="s">
        <v>198</v>
      </c>
      <c r="B2227" s="84">
        <v>49893</v>
      </c>
      <c r="C2227" s="84">
        <v>50000</v>
      </c>
      <c r="D2227" s="84">
        <v>50000</v>
      </c>
      <c r="E2227" s="84">
        <v>50000</v>
      </c>
    </row>
    <row r="2228" spans="1:5" ht="12.75">
      <c r="A2228" s="41" t="s">
        <v>199</v>
      </c>
      <c r="B2228" s="84">
        <v>0</v>
      </c>
      <c r="C2228" s="84">
        <v>0</v>
      </c>
      <c r="D2228" s="84">
        <v>0</v>
      </c>
      <c r="E2228" s="84">
        <v>0</v>
      </c>
    </row>
    <row r="2229" spans="1:5" ht="12.75">
      <c r="A2229" s="41" t="s">
        <v>200</v>
      </c>
      <c r="B2229" s="84">
        <v>0</v>
      </c>
      <c r="C2229" s="84">
        <v>0</v>
      </c>
      <c r="D2229" s="84">
        <v>0</v>
      </c>
      <c r="E2229" s="84">
        <v>0</v>
      </c>
    </row>
    <row r="2230" spans="1:5" ht="12.75">
      <c r="A2230" s="41" t="s">
        <v>304</v>
      </c>
      <c r="B2230" s="84">
        <v>0</v>
      </c>
      <c r="C2230" s="84">
        <v>0</v>
      </c>
      <c r="D2230" s="84">
        <v>0</v>
      </c>
      <c r="E2230" s="84">
        <v>0</v>
      </c>
    </row>
    <row r="2231" spans="1:5" ht="12.75">
      <c r="A2231" s="41" t="s">
        <v>305</v>
      </c>
      <c r="B2231" s="84">
        <v>0</v>
      </c>
      <c r="C2231" s="84">
        <v>0</v>
      </c>
      <c r="D2231" s="84">
        <v>0</v>
      </c>
      <c r="E2231" s="84">
        <v>0</v>
      </c>
    </row>
    <row r="2232" spans="1:5" ht="12.75">
      <c r="A2232" s="41" t="s">
        <v>306</v>
      </c>
      <c r="B2232" s="84">
        <v>0</v>
      </c>
      <c r="C2232" s="84">
        <v>0</v>
      </c>
      <c r="D2232" s="84">
        <v>0</v>
      </c>
      <c r="E2232" s="84">
        <v>0</v>
      </c>
    </row>
    <row r="2233" spans="1:5" ht="12.75">
      <c r="A2233" s="41" t="s">
        <v>308</v>
      </c>
      <c r="B2233" s="84">
        <v>0</v>
      </c>
      <c r="C2233" s="84">
        <v>0</v>
      </c>
      <c r="D2233" s="84">
        <v>0</v>
      </c>
      <c r="E2233" s="84">
        <v>0</v>
      </c>
    </row>
    <row r="2234" spans="1:5" ht="12.75">
      <c r="A2234" s="39" t="s">
        <v>309</v>
      </c>
      <c r="B2234" s="84"/>
      <c r="C2234" s="84"/>
      <c r="D2234" s="84"/>
      <c r="E2234" s="84"/>
    </row>
    <row r="2235" spans="1:5" ht="12.75">
      <c r="A2235" s="41" t="s">
        <v>310</v>
      </c>
      <c r="B2235" s="84">
        <v>9981</v>
      </c>
      <c r="C2235" s="84">
        <v>5000</v>
      </c>
      <c r="D2235" s="84">
        <v>0</v>
      </c>
      <c r="E2235" s="84">
        <v>5000</v>
      </c>
    </row>
    <row r="2236" spans="1:5" ht="12.75">
      <c r="A2236" s="41" t="s">
        <v>311</v>
      </c>
      <c r="B2236" s="84">
        <v>0</v>
      </c>
      <c r="C2236" s="84">
        <v>0</v>
      </c>
      <c r="D2236" s="84">
        <v>0</v>
      </c>
      <c r="E2236" s="84">
        <v>0</v>
      </c>
    </row>
    <row r="2237" spans="1:5" ht="12.75">
      <c r="A2237" s="45" t="s">
        <v>312</v>
      </c>
      <c r="B2237" s="85">
        <f>B2226+B2227+B2228+B2229+B2230+B2231+B2232+B2233+B2235+B2236</f>
        <v>59874</v>
      </c>
      <c r="C2237" s="85">
        <f>C2226+C2227+C2228+C2229+C2230+C2231+C2232+C2233+C2235+C2236</f>
        <v>55000</v>
      </c>
      <c r="D2237" s="85">
        <f>D2226+D2227+D2228+D2229+D2230+D2231+D2232+D2233+D2235+D2236</f>
        <v>50000</v>
      </c>
      <c r="E2237" s="85">
        <f>E2226+E2227+E2228+E2229+E2230+E2231+E2232+E2233+E2235+E2236</f>
        <v>55000</v>
      </c>
    </row>
    <row r="2238" spans="1:5" ht="12.75">
      <c r="A2238" s="39" t="s">
        <v>297</v>
      </c>
      <c r="B2238" s="84"/>
      <c r="C2238" s="84"/>
      <c r="D2238" s="84"/>
      <c r="E2238" s="84"/>
    </row>
    <row r="2239" spans="1:5" ht="12.75">
      <c r="A2239" s="41" t="s">
        <v>119</v>
      </c>
      <c r="B2239" s="84">
        <v>0</v>
      </c>
      <c r="C2239" s="84">
        <v>0</v>
      </c>
      <c r="D2239" s="84">
        <v>0</v>
      </c>
      <c r="E2239" s="84">
        <v>0</v>
      </c>
    </row>
    <row r="2240" spans="1:5" ht="12.75">
      <c r="A2240" s="41" t="s">
        <v>120</v>
      </c>
      <c r="B2240" s="84">
        <v>0</v>
      </c>
      <c r="C2240" s="84">
        <v>0</v>
      </c>
      <c r="D2240" s="84">
        <v>0</v>
      </c>
      <c r="E2240" s="84">
        <v>0</v>
      </c>
    </row>
    <row r="2241" spans="1:5" ht="12.75">
      <c r="A2241" s="41" t="s">
        <v>121</v>
      </c>
      <c r="B2241" s="84">
        <v>0</v>
      </c>
      <c r="C2241" s="84">
        <v>0</v>
      </c>
      <c r="D2241" s="84">
        <v>0</v>
      </c>
      <c r="E2241" s="84">
        <v>0</v>
      </c>
    </row>
    <row r="2242" spans="1:5" ht="12.75">
      <c r="A2242" s="41" t="s">
        <v>10</v>
      </c>
      <c r="B2242" s="84">
        <v>0</v>
      </c>
      <c r="C2242" s="84">
        <v>0</v>
      </c>
      <c r="D2242" s="84">
        <v>0</v>
      </c>
      <c r="E2242" s="84">
        <v>0</v>
      </c>
    </row>
    <row r="2243" spans="1:5" ht="12.75">
      <c r="A2243" s="41" t="s">
        <v>363</v>
      </c>
      <c r="B2243" s="84">
        <v>0</v>
      </c>
      <c r="C2243" s="84">
        <v>0</v>
      </c>
      <c r="D2243" s="84">
        <v>0</v>
      </c>
      <c r="E2243" s="84">
        <v>0</v>
      </c>
    </row>
    <row r="2244" spans="1:5" ht="12.75">
      <c r="A2244" s="41" t="s">
        <v>360</v>
      </c>
      <c r="B2244" s="84">
        <v>0</v>
      </c>
      <c r="C2244" s="84">
        <v>0</v>
      </c>
      <c r="D2244" s="84">
        <v>0</v>
      </c>
      <c r="E2244" s="84">
        <v>0</v>
      </c>
    </row>
    <row r="2245" spans="1:5" ht="12.75">
      <c r="A2245" s="49" t="s">
        <v>315</v>
      </c>
      <c r="B2245" s="84">
        <v>86870</v>
      </c>
      <c r="C2245" s="84"/>
      <c r="D2245" s="84">
        <v>0</v>
      </c>
      <c r="E2245" s="84">
        <v>0</v>
      </c>
    </row>
    <row r="2246" spans="1:5" ht="12.75">
      <c r="A2246" s="45" t="s">
        <v>126</v>
      </c>
      <c r="B2246" s="85">
        <f>B2239+B2240+B2241+B2242+B2243+B2244+B2245</f>
        <v>86870</v>
      </c>
      <c r="C2246" s="85">
        <f>C2239+C2240+C2241+C2242+C2243+C2244+C2245</f>
        <v>0</v>
      </c>
      <c r="D2246" s="85">
        <f>D2239+D2240+D2241+D2242+D2243+D2244+D2245</f>
        <v>0</v>
      </c>
      <c r="E2246" s="85">
        <f>E2239+E2240+E2241+E2242+E2243+E2244+E2245</f>
        <v>0</v>
      </c>
    </row>
    <row r="2247" spans="1:5" ht="12.75">
      <c r="A2247" s="45" t="s">
        <v>313</v>
      </c>
      <c r="B2247" s="85">
        <f>B2215+B2237+B2246</f>
        <v>1233796</v>
      </c>
      <c r="C2247" s="85">
        <f>C2215+C2237+C2246</f>
        <v>1439000</v>
      </c>
      <c r="D2247" s="85">
        <f>D2215+D2237+D2246</f>
        <v>1375000</v>
      </c>
      <c r="E2247" s="85">
        <f>E2215+E2237+E2246</f>
        <v>1382000</v>
      </c>
    </row>
    <row r="2248" spans="1:5" ht="12.75">
      <c r="A2248" s="45" t="s">
        <v>356</v>
      </c>
      <c r="B2248" s="85">
        <f>B2182+B2215+B2237+B2246</f>
        <v>3069440</v>
      </c>
      <c r="C2248" s="85">
        <f>C2182+C2215+C2237+C2246</f>
        <v>2640000</v>
      </c>
      <c r="D2248" s="85">
        <f>D2182+D2215+D2237+D2246</f>
        <v>4153000</v>
      </c>
      <c r="E2248" s="85">
        <f>E2182+E2215+E2237+E2246</f>
        <v>4632000</v>
      </c>
    </row>
    <row r="2270" spans="1:5" ht="14.25">
      <c r="A2270" s="163" t="s">
        <v>319</v>
      </c>
      <c r="B2270" s="164"/>
      <c r="C2270" s="164"/>
      <c r="D2270" s="164"/>
      <c r="E2270" s="165"/>
    </row>
    <row r="2271" spans="1:5" ht="14.25">
      <c r="A2271" s="157" t="s">
        <v>314</v>
      </c>
      <c r="B2271" s="158"/>
      <c r="C2271" s="158"/>
      <c r="D2271" s="158"/>
      <c r="E2271" s="159"/>
    </row>
    <row r="2272" spans="1:5" ht="14.25">
      <c r="A2272" s="157" t="s">
        <v>179</v>
      </c>
      <c r="B2272" s="158"/>
      <c r="C2272" s="158"/>
      <c r="D2272" s="158"/>
      <c r="E2272" s="159"/>
    </row>
    <row r="2273" spans="1:5" ht="14.25">
      <c r="A2273" s="160" t="s">
        <v>516</v>
      </c>
      <c r="B2273" s="161"/>
      <c r="C2273" s="161"/>
      <c r="D2273" s="161"/>
      <c r="E2273" s="162"/>
    </row>
    <row r="2274" spans="1:5" ht="42.75">
      <c r="A2274" s="38" t="s">
        <v>146</v>
      </c>
      <c r="B2274" s="38" t="s">
        <v>475</v>
      </c>
      <c r="C2274" s="38" t="s">
        <v>452</v>
      </c>
      <c r="D2274" s="38" t="s">
        <v>476</v>
      </c>
      <c r="E2274" s="38" t="s">
        <v>477</v>
      </c>
    </row>
    <row r="2275" spans="1:5" ht="12.75">
      <c r="A2275" s="39" t="s">
        <v>147</v>
      </c>
      <c r="B2275" s="41"/>
      <c r="C2275" s="41"/>
      <c r="D2275" s="41"/>
      <c r="E2275" s="41"/>
    </row>
    <row r="2276" spans="1:5" ht="12.75">
      <c r="A2276" s="39" t="s">
        <v>148</v>
      </c>
      <c r="B2276" s="41"/>
      <c r="C2276" s="41"/>
      <c r="D2276" s="41"/>
      <c r="E2276" s="41"/>
    </row>
    <row r="2277" spans="1:5" ht="12.75">
      <c r="A2277" s="41" t="s">
        <v>149</v>
      </c>
      <c r="B2277" s="84">
        <v>841784</v>
      </c>
      <c r="C2277" s="84">
        <v>750000</v>
      </c>
      <c r="D2277" s="84">
        <v>1050000</v>
      </c>
      <c r="E2277" s="84">
        <v>1200000</v>
      </c>
    </row>
    <row r="2278" spans="1:5" ht="12.75">
      <c r="A2278" s="41" t="s">
        <v>181</v>
      </c>
      <c r="B2278" s="84">
        <v>911614</v>
      </c>
      <c r="C2278" s="84">
        <v>600000</v>
      </c>
      <c r="D2278" s="84">
        <v>1015000</v>
      </c>
      <c r="E2278" s="84">
        <v>1100000</v>
      </c>
    </row>
    <row r="2279" spans="1:5" ht="12.75">
      <c r="A2279" s="41" t="s">
        <v>182</v>
      </c>
      <c r="B2279" s="84">
        <v>85678</v>
      </c>
      <c r="C2279" s="84">
        <v>80000</v>
      </c>
      <c r="D2279" s="84">
        <v>100000</v>
      </c>
      <c r="E2279" s="84">
        <v>120000</v>
      </c>
    </row>
    <row r="2280" spans="1:5" ht="12.75">
      <c r="A2280" s="45" t="s">
        <v>183</v>
      </c>
      <c r="B2280" s="85">
        <f>B2277+B2278+B2279</f>
        <v>1839076</v>
      </c>
      <c r="C2280" s="85">
        <f>C2277+C2278+C2279</f>
        <v>1430000</v>
      </c>
      <c r="D2280" s="85">
        <f>D2277+D2278+D2279</f>
        <v>2165000</v>
      </c>
      <c r="E2280" s="85">
        <f>E2277+E2278+E2279</f>
        <v>2420000</v>
      </c>
    </row>
    <row r="2281" spans="1:5" ht="12.75">
      <c r="A2281" s="39" t="s">
        <v>184</v>
      </c>
      <c r="B2281" s="84"/>
      <c r="C2281" s="84"/>
      <c r="D2281" s="84"/>
      <c r="E2281" s="84"/>
    </row>
    <row r="2282" spans="1:5" ht="12.75">
      <c r="A2282" s="41" t="s">
        <v>152</v>
      </c>
      <c r="B2282" s="84">
        <v>0</v>
      </c>
      <c r="C2282" s="84">
        <v>1320000</v>
      </c>
      <c r="D2282" s="84">
        <v>2300000</v>
      </c>
      <c r="E2282" s="84">
        <v>2500000</v>
      </c>
    </row>
    <row r="2283" spans="1:5" ht="12.75">
      <c r="A2283" s="41" t="s">
        <v>153</v>
      </c>
      <c r="B2283" s="84">
        <v>1503966</v>
      </c>
      <c r="C2283" s="84">
        <v>780000</v>
      </c>
      <c r="D2283" s="84">
        <v>550000</v>
      </c>
      <c r="E2283" s="84">
        <v>700000</v>
      </c>
    </row>
    <row r="2284" spans="1:5" ht="12.75">
      <c r="A2284" s="41" t="s">
        <v>154</v>
      </c>
      <c r="B2284" s="84">
        <v>1054644</v>
      </c>
      <c r="C2284" s="84">
        <v>215000</v>
      </c>
      <c r="D2284" s="84">
        <v>400000</v>
      </c>
      <c r="E2284" s="84">
        <v>500000</v>
      </c>
    </row>
    <row r="2285" spans="1:5" ht="12.75">
      <c r="A2285" s="41" t="s">
        <v>155</v>
      </c>
      <c r="B2285" s="84">
        <v>219389</v>
      </c>
      <c r="C2285" s="84">
        <v>185000</v>
      </c>
      <c r="D2285" s="84">
        <v>150000</v>
      </c>
      <c r="E2285" s="84">
        <v>200000</v>
      </c>
    </row>
    <row r="2286" spans="1:5" ht="12.75">
      <c r="A2286" s="41" t="s">
        <v>185</v>
      </c>
      <c r="B2286" s="84">
        <v>335512</v>
      </c>
      <c r="C2286" s="84">
        <v>0</v>
      </c>
      <c r="D2286" s="84">
        <v>0</v>
      </c>
      <c r="E2286" s="84">
        <v>0</v>
      </c>
    </row>
    <row r="2287" spans="1:5" ht="12.75">
      <c r="A2287" s="45" t="s">
        <v>105</v>
      </c>
      <c r="B2287" s="85">
        <f>B2282+B2283+B2284+B2285+B2286</f>
        <v>3113511</v>
      </c>
      <c r="C2287" s="85">
        <f>C2282+C2283+C2284+C2285+C2286</f>
        <v>2500000</v>
      </c>
      <c r="D2287" s="85">
        <f>D2282+D2283+D2284+D2285+D2286</f>
        <v>3400000</v>
      </c>
      <c r="E2287" s="85">
        <f>E2282+E2283+E2284+E2285+E2286</f>
        <v>3900000</v>
      </c>
    </row>
    <row r="2288" spans="1:5" ht="12.75">
      <c r="A2288" s="41" t="s">
        <v>157</v>
      </c>
      <c r="B2288" s="84">
        <v>176551</v>
      </c>
      <c r="C2288" s="84">
        <v>20000</v>
      </c>
      <c r="D2288" s="84">
        <v>65000</v>
      </c>
      <c r="E2288" s="84">
        <v>100000</v>
      </c>
    </row>
    <row r="2289" spans="1:5" ht="12.75">
      <c r="A2289" s="41" t="s">
        <v>158</v>
      </c>
      <c r="B2289" s="84">
        <v>35846</v>
      </c>
      <c r="C2289" s="84">
        <v>100000</v>
      </c>
      <c r="D2289" s="84">
        <v>75000</v>
      </c>
      <c r="E2289" s="84">
        <v>100000</v>
      </c>
    </row>
    <row r="2290" spans="1:5" ht="12.75">
      <c r="A2290" s="41" t="s">
        <v>159</v>
      </c>
      <c r="B2290" s="84">
        <v>0</v>
      </c>
      <c r="C2290" s="84">
        <v>50000</v>
      </c>
      <c r="D2290" s="84">
        <v>0</v>
      </c>
      <c r="E2290" s="84">
        <v>30000</v>
      </c>
    </row>
    <row r="2291" spans="1:5" ht="12.75">
      <c r="A2291" s="45" t="s">
        <v>106</v>
      </c>
      <c r="B2291" s="85">
        <f>B2280+B2287+B2288+B2289+B2290</f>
        <v>5164984</v>
      </c>
      <c r="C2291" s="85">
        <f>C2280+C2287+C2288+C2289+C2290</f>
        <v>4100000</v>
      </c>
      <c r="D2291" s="85">
        <f>D2280+D2287+D2288+D2289+D2290</f>
        <v>5705000</v>
      </c>
      <c r="E2291" s="85">
        <f>E2280+E2287+E2288+E2289+E2290</f>
        <v>6550000</v>
      </c>
    </row>
    <row r="2292" spans="1:5" ht="12.75">
      <c r="A2292" s="39" t="s">
        <v>160</v>
      </c>
      <c r="B2292" s="84"/>
      <c r="C2292" s="84"/>
      <c r="D2292" s="84"/>
      <c r="E2292" s="84"/>
    </row>
    <row r="2293" spans="1:5" ht="12.75">
      <c r="A2293" s="39" t="s">
        <v>161</v>
      </c>
      <c r="B2293" s="84"/>
      <c r="C2293" s="84"/>
      <c r="D2293" s="84"/>
      <c r="E2293" s="84"/>
    </row>
    <row r="2294" spans="1:5" ht="12.75">
      <c r="A2294" s="41" t="s">
        <v>186</v>
      </c>
      <c r="B2294" s="84">
        <v>506675</v>
      </c>
      <c r="C2294" s="84">
        <v>500000</v>
      </c>
      <c r="D2294" s="84">
        <v>500000</v>
      </c>
      <c r="E2294" s="84">
        <v>500000</v>
      </c>
    </row>
    <row r="2295" spans="1:5" ht="12.75">
      <c r="A2295" s="39" t="s">
        <v>164</v>
      </c>
      <c r="B2295" s="84"/>
      <c r="C2295" s="84"/>
      <c r="D2295" s="84"/>
      <c r="E2295" s="84"/>
    </row>
    <row r="2296" spans="1:5" ht="12.75">
      <c r="A2296" s="41" t="s">
        <v>165</v>
      </c>
      <c r="B2296" s="84">
        <v>292079</v>
      </c>
      <c r="C2296" s="84">
        <v>200000</v>
      </c>
      <c r="D2296" s="84">
        <v>100000</v>
      </c>
      <c r="E2296" s="84">
        <v>125000</v>
      </c>
    </row>
    <row r="2297" spans="1:5" ht="12.75">
      <c r="A2297" s="41" t="s">
        <v>166</v>
      </c>
      <c r="B2297" s="84">
        <v>0</v>
      </c>
      <c r="C2297" s="84">
        <v>0</v>
      </c>
      <c r="D2297" s="84">
        <v>0</v>
      </c>
      <c r="E2297" s="84">
        <v>0</v>
      </c>
    </row>
    <row r="2298" spans="1:5" ht="12.75">
      <c r="A2298" s="41" t="s">
        <v>167</v>
      </c>
      <c r="B2298" s="84">
        <v>0</v>
      </c>
      <c r="C2298" s="84">
        <v>0</v>
      </c>
      <c r="D2298" s="84">
        <v>0</v>
      </c>
      <c r="E2298" s="84">
        <v>0</v>
      </c>
    </row>
    <row r="2299" spans="1:5" ht="12.75">
      <c r="A2299" s="41" t="s">
        <v>168</v>
      </c>
      <c r="B2299" s="84">
        <v>7898</v>
      </c>
      <c r="C2299" s="84">
        <v>15000</v>
      </c>
      <c r="D2299" s="84">
        <v>15000</v>
      </c>
      <c r="E2299" s="84">
        <v>15000</v>
      </c>
    </row>
    <row r="2300" spans="1:5" ht="12.75">
      <c r="A2300" s="41" t="s">
        <v>169</v>
      </c>
      <c r="B2300" s="84">
        <v>1508</v>
      </c>
      <c r="C2300" s="84">
        <v>0</v>
      </c>
      <c r="D2300" s="84">
        <v>0</v>
      </c>
      <c r="E2300" s="84">
        <v>0</v>
      </c>
    </row>
    <row r="2301" spans="1:5" ht="12.75">
      <c r="A2301" s="41" t="s">
        <v>171</v>
      </c>
      <c r="B2301" s="84">
        <v>960</v>
      </c>
      <c r="C2301" s="84">
        <v>2000</v>
      </c>
      <c r="D2301" s="84">
        <v>2000</v>
      </c>
      <c r="E2301" s="84">
        <v>2000</v>
      </c>
    </row>
    <row r="2302" spans="1:5" ht="12.75">
      <c r="A2302" s="41" t="s">
        <v>172</v>
      </c>
      <c r="B2302" s="84">
        <v>1515</v>
      </c>
      <c r="C2302" s="84">
        <v>2000</v>
      </c>
      <c r="D2302" s="84">
        <v>2000</v>
      </c>
      <c r="E2302" s="84">
        <v>2000</v>
      </c>
    </row>
    <row r="2303" spans="1:5" ht="12.75">
      <c r="A2303" s="39" t="s">
        <v>173</v>
      </c>
      <c r="B2303" s="84"/>
      <c r="C2303" s="84"/>
      <c r="D2303" s="84"/>
      <c r="E2303" s="84"/>
    </row>
    <row r="2304" spans="1:5" ht="12.75">
      <c r="A2304" s="41" t="s">
        <v>174</v>
      </c>
      <c r="B2304" s="84">
        <v>0</v>
      </c>
      <c r="C2304" s="84">
        <v>10000</v>
      </c>
      <c r="D2304" s="84">
        <v>10000</v>
      </c>
      <c r="E2304" s="84">
        <v>10000</v>
      </c>
    </row>
    <row r="2305" spans="1:5" ht="12.75">
      <c r="A2305" s="41" t="s">
        <v>175</v>
      </c>
      <c r="B2305" s="84">
        <v>10000</v>
      </c>
      <c r="C2305" s="84">
        <v>20000</v>
      </c>
      <c r="D2305" s="84">
        <v>20000</v>
      </c>
      <c r="E2305" s="84">
        <v>20000</v>
      </c>
    </row>
    <row r="2306" spans="1:5" ht="12.75">
      <c r="A2306" s="41" t="s">
        <v>176</v>
      </c>
      <c r="B2306" s="84">
        <v>0</v>
      </c>
      <c r="C2306" s="84">
        <v>0</v>
      </c>
      <c r="D2306" s="84">
        <v>0</v>
      </c>
      <c r="E2306" s="84">
        <v>0</v>
      </c>
    </row>
    <row r="2307" spans="1:5" ht="12.75">
      <c r="A2307" s="41" t="s">
        <v>177</v>
      </c>
      <c r="B2307" s="84">
        <v>0</v>
      </c>
      <c r="C2307" s="84">
        <v>0</v>
      </c>
      <c r="D2307" s="84">
        <v>0</v>
      </c>
      <c r="E2307" s="84">
        <v>0</v>
      </c>
    </row>
    <row r="2308" spans="1:5" ht="12.75">
      <c r="A2308" s="41" t="s">
        <v>322</v>
      </c>
      <c r="B2308" s="84">
        <v>0</v>
      </c>
      <c r="C2308" s="84">
        <v>0</v>
      </c>
      <c r="D2308" s="84">
        <v>0</v>
      </c>
      <c r="E2308" s="84">
        <v>25000</v>
      </c>
    </row>
    <row r="2309" spans="1:5" ht="12.75">
      <c r="A2309" s="39" t="s">
        <v>107</v>
      </c>
      <c r="B2309" s="95"/>
      <c r="C2309" s="95"/>
      <c r="D2309" s="95"/>
      <c r="E2309" s="95"/>
    </row>
    <row r="2310" spans="1:5" ht="12.75">
      <c r="A2310" s="41" t="s">
        <v>108</v>
      </c>
      <c r="B2310" s="84">
        <v>49971</v>
      </c>
      <c r="C2310" s="84">
        <f>100000+65000</f>
        <v>165000</v>
      </c>
      <c r="D2310" s="84">
        <v>165000</v>
      </c>
      <c r="E2310" s="84">
        <f>100000+65000</f>
        <v>165000</v>
      </c>
    </row>
    <row r="2311" spans="1:5" ht="12.75">
      <c r="A2311" s="39" t="s">
        <v>295</v>
      </c>
      <c r="B2311" s="84"/>
      <c r="C2311" s="84"/>
      <c r="D2311" s="84"/>
      <c r="E2311" s="84"/>
    </row>
    <row r="2312" spans="1:5" ht="12.75">
      <c r="A2312" s="41" t="s">
        <v>192</v>
      </c>
      <c r="B2312" s="84">
        <v>0</v>
      </c>
      <c r="C2312" s="84">
        <v>0</v>
      </c>
      <c r="D2312" s="84">
        <v>0</v>
      </c>
      <c r="E2312" s="84">
        <v>0</v>
      </c>
    </row>
    <row r="2313" spans="1:5" ht="12.75">
      <c r="A2313" s="41" t="s">
        <v>255</v>
      </c>
      <c r="B2313" s="84">
        <v>4940</v>
      </c>
      <c r="C2313" s="84">
        <v>20000</v>
      </c>
      <c r="D2313" s="84">
        <v>20000</v>
      </c>
      <c r="E2313" s="84">
        <v>20000</v>
      </c>
    </row>
    <row r="2314" spans="1:5" ht="12.75">
      <c r="A2314" s="39" t="s">
        <v>194</v>
      </c>
      <c r="B2314" s="84"/>
      <c r="C2314" s="84"/>
      <c r="D2314" s="84"/>
      <c r="E2314" s="84"/>
    </row>
    <row r="2315" spans="1:5" ht="12.75">
      <c r="A2315" s="41" t="s">
        <v>195</v>
      </c>
      <c r="B2315" s="84">
        <v>99997</v>
      </c>
      <c r="C2315" s="84">
        <v>100000</v>
      </c>
      <c r="D2315" s="84">
        <v>100000</v>
      </c>
      <c r="E2315" s="84">
        <v>100000</v>
      </c>
    </row>
    <row r="2316" spans="1:5" ht="12.75">
      <c r="A2316" s="41" t="s">
        <v>316</v>
      </c>
      <c r="B2316" s="84">
        <v>0</v>
      </c>
      <c r="C2316" s="84">
        <v>59000</v>
      </c>
      <c r="D2316" s="84">
        <v>59000</v>
      </c>
      <c r="E2316" s="84">
        <v>0</v>
      </c>
    </row>
    <row r="2317" spans="1:5" ht="12.75">
      <c r="A2317" s="48" t="s">
        <v>0</v>
      </c>
      <c r="B2317" s="84">
        <v>50000</v>
      </c>
      <c r="C2317" s="84">
        <v>50000</v>
      </c>
      <c r="D2317" s="84">
        <v>50000</v>
      </c>
      <c r="E2317" s="84">
        <v>50000</v>
      </c>
    </row>
    <row r="2318" spans="1:5" ht="12.75">
      <c r="A2318" s="49" t="s">
        <v>1</v>
      </c>
      <c r="B2318" s="84">
        <v>0</v>
      </c>
      <c r="C2318" s="96">
        <v>30000</v>
      </c>
      <c r="D2318" s="96">
        <v>28000</v>
      </c>
      <c r="E2318" s="96">
        <v>30000</v>
      </c>
    </row>
    <row r="2319" spans="1:5" ht="12.75">
      <c r="A2319" s="39" t="s">
        <v>110</v>
      </c>
      <c r="B2319" s="84">
        <v>0</v>
      </c>
      <c r="C2319" s="84"/>
      <c r="D2319" s="84"/>
      <c r="E2319" s="84"/>
    </row>
    <row r="2320" spans="1:5" ht="12.75">
      <c r="A2320" s="41" t="s">
        <v>196</v>
      </c>
      <c r="B2320" s="84">
        <v>750</v>
      </c>
      <c r="C2320" s="84">
        <v>5000</v>
      </c>
      <c r="D2320" s="84">
        <v>5000</v>
      </c>
      <c r="E2320" s="84">
        <v>5000</v>
      </c>
    </row>
    <row r="2321" spans="1:5" ht="12.75">
      <c r="A2321" s="41" t="s">
        <v>111</v>
      </c>
      <c r="B2321" s="84">
        <v>0</v>
      </c>
      <c r="C2321" s="84">
        <v>0</v>
      </c>
      <c r="D2321" s="84">
        <v>0</v>
      </c>
      <c r="E2321" s="84">
        <v>0</v>
      </c>
    </row>
    <row r="2322" spans="1:5" ht="12.75">
      <c r="A2322" s="45" t="s">
        <v>296</v>
      </c>
      <c r="B2322" s="85">
        <f>SUM(B2294:B2321)</f>
        <v>1026293</v>
      </c>
      <c r="C2322" s="85">
        <f>SUM(C2294:C2321)</f>
        <v>1178000</v>
      </c>
      <c r="D2322" s="85">
        <f>SUM(D2294:D2321)</f>
        <v>1076000</v>
      </c>
      <c r="E2322" s="85">
        <f>SUM(E2294:E2321)</f>
        <v>1069000</v>
      </c>
    </row>
    <row r="2327" spans="1:5" ht="14.25">
      <c r="A2327" s="163" t="s">
        <v>319</v>
      </c>
      <c r="B2327" s="164"/>
      <c r="C2327" s="164"/>
      <c r="D2327" s="164"/>
      <c r="E2327" s="165"/>
    </row>
    <row r="2328" spans="1:5" ht="14.25">
      <c r="A2328" s="157" t="s">
        <v>314</v>
      </c>
      <c r="B2328" s="158"/>
      <c r="C2328" s="158"/>
      <c r="D2328" s="158"/>
      <c r="E2328" s="159"/>
    </row>
    <row r="2329" spans="1:5" ht="14.25">
      <c r="A2329" s="157" t="s">
        <v>179</v>
      </c>
      <c r="B2329" s="158"/>
      <c r="C2329" s="158"/>
      <c r="D2329" s="158"/>
      <c r="E2329" s="159"/>
    </row>
    <row r="2330" spans="1:5" ht="14.25">
      <c r="A2330" s="160" t="s">
        <v>516</v>
      </c>
      <c r="B2330" s="161"/>
      <c r="C2330" s="161"/>
      <c r="D2330" s="161"/>
      <c r="E2330" s="162"/>
    </row>
    <row r="2331" spans="1:5" ht="42.75">
      <c r="A2331" s="38" t="s">
        <v>146</v>
      </c>
      <c r="B2331" s="38" t="s">
        <v>475</v>
      </c>
      <c r="C2331" s="38" t="s">
        <v>452</v>
      </c>
      <c r="D2331" s="38" t="s">
        <v>476</v>
      </c>
      <c r="E2331" s="38" t="s">
        <v>477</v>
      </c>
    </row>
    <row r="2332" spans="1:5" ht="12.75">
      <c r="A2332" s="39" t="s">
        <v>113</v>
      </c>
      <c r="B2332" s="43"/>
      <c r="C2332" s="43"/>
      <c r="D2332" s="43"/>
      <c r="E2332" s="43"/>
    </row>
    <row r="2333" spans="1:5" ht="12.75">
      <c r="A2333" s="39" t="s">
        <v>114</v>
      </c>
      <c r="B2333" s="43"/>
      <c r="C2333" s="43"/>
      <c r="D2333" s="43"/>
      <c r="E2333" s="43"/>
    </row>
    <row r="2334" spans="1:5" ht="12.75">
      <c r="A2334" s="41" t="s">
        <v>197</v>
      </c>
      <c r="B2334" s="84">
        <v>0</v>
      </c>
      <c r="C2334" s="84">
        <v>0</v>
      </c>
      <c r="D2334" s="84">
        <v>0</v>
      </c>
      <c r="E2334" s="84">
        <v>0</v>
      </c>
    </row>
    <row r="2335" spans="1:5" ht="12.75">
      <c r="A2335" s="41" t="s">
        <v>198</v>
      </c>
      <c r="B2335" s="84">
        <v>0</v>
      </c>
      <c r="C2335" s="84">
        <v>0</v>
      </c>
      <c r="D2335" s="84">
        <v>0</v>
      </c>
      <c r="E2335" s="84">
        <v>0</v>
      </c>
    </row>
    <row r="2336" spans="1:5" ht="12.75">
      <c r="A2336" s="41" t="s">
        <v>308</v>
      </c>
      <c r="B2336" s="84">
        <v>0</v>
      </c>
      <c r="C2336" s="84">
        <v>0</v>
      </c>
      <c r="D2336" s="84">
        <v>0</v>
      </c>
      <c r="E2336" s="84">
        <v>0</v>
      </c>
    </row>
    <row r="2337" spans="1:5" ht="12.75">
      <c r="A2337" s="39" t="s">
        <v>309</v>
      </c>
      <c r="B2337" s="84"/>
      <c r="C2337" s="84"/>
      <c r="D2337" s="84"/>
      <c r="E2337" s="84"/>
    </row>
    <row r="2338" spans="1:5" ht="12.75">
      <c r="A2338" s="41" t="s">
        <v>262</v>
      </c>
      <c r="B2338" s="84">
        <v>0</v>
      </c>
      <c r="C2338" s="84">
        <v>0</v>
      </c>
      <c r="D2338" s="84">
        <v>0</v>
      </c>
      <c r="E2338" s="84">
        <v>0</v>
      </c>
    </row>
    <row r="2339" spans="1:5" ht="12.75">
      <c r="A2339" s="41" t="s">
        <v>80</v>
      </c>
      <c r="B2339" s="84">
        <v>0</v>
      </c>
      <c r="C2339" s="84">
        <v>0</v>
      </c>
      <c r="D2339" s="84">
        <v>0</v>
      </c>
      <c r="E2339" s="84">
        <v>0</v>
      </c>
    </row>
    <row r="2340" spans="1:5" ht="12.75">
      <c r="A2340" s="45" t="s">
        <v>312</v>
      </c>
      <c r="B2340" s="85">
        <f>B2334+B2335+B2336+B2338+B2339</f>
        <v>0</v>
      </c>
      <c r="C2340" s="85">
        <f>C2334+C2335+C2336+C2338+C2339</f>
        <v>0</v>
      </c>
      <c r="D2340" s="85">
        <f>D2334+D2335+D2336+D2338+D2339</f>
        <v>0</v>
      </c>
      <c r="E2340" s="85">
        <f>E2334+E2335+E2336+E2338+E2339</f>
        <v>0</v>
      </c>
    </row>
    <row r="2341" spans="1:5" ht="12.75">
      <c r="A2341" s="39" t="s">
        <v>297</v>
      </c>
      <c r="B2341" s="84"/>
      <c r="C2341" s="84"/>
      <c r="D2341" s="84"/>
      <c r="E2341" s="84"/>
    </row>
    <row r="2342" spans="1:5" ht="12.75">
      <c r="A2342" s="41" t="s">
        <v>81</v>
      </c>
      <c r="B2342" s="84">
        <v>0</v>
      </c>
      <c r="C2342" s="84">
        <v>0</v>
      </c>
      <c r="D2342" s="84">
        <v>0</v>
      </c>
      <c r="E2342" s="84">
        <v>0</v>
      </c>
    </row>
    <row r="2343" spans="1:5" ht="12.75">
      <c r="A2343" s="41" t="s">
        <v>119</v>
      </c>
      <c r="B2343" s="84">
        <v>0</v>
      </c>
      <c r="C2343" s="84">
        <v>0</v>
      </c>
      <c r="D2343" s="84">
        <v>0</v>
      </c>
      <c r="E2343" s="84">
        <v>0</v>
      </c>
    </row>
    <row r="2344" spans="1:5" ht="12.75">
      <c r="A2344" s="41" t="s">
        <v>120</v>
      </c>
      <c r="B2344" s="84">
        <v>0</v>
      </c>
      <c r="C2344" s="84">
        <v>0</v>
      </c>
      <c r="D2344" s="84">
        <v>0</v>
      </c>
      <c r="E2344" s="84">
        <v>0</v>
      </c>
    </row>
    <row r="2345" spans="1:5" ht="12.75">
      <c r="A2345" s="41" t="s">
        <v>365</v>
      </c>
      <c r="B2345" s="84">
        <v>0</v>
      </c>
      <c r="C2345" s="84">
        <v>0</v>
      </c>
      <c r="D2345" s="84">
        <v>0</v>
      </c>
      <c r="E2345" s="84">
        <v>0</v>
      </c>
    </row>
    <row r="2346" spans="1:5" ht="12.75">
      <c r="A2346" s="41" t="s">
        <v>220</v>
      </c>
      <c r="B2346" s="84">
        <v>0</v>
      </c>
      <c r="C2346" s="84">
        <v>0</v>
      </c>
      <c r="D2346" s="84">
        <v>0</v>
      </c>
      <c r="E2346" s="84">
        <v>0</v>
      </c>
    </row>
    <row r="2347" spans="1:5" ht="12.75">
      <c r="A2347" s="41" t="s">
        <v>364</v>
      </c>
      <c r="B2347" s="84">
        <v>0</v>
      </c>
      <c r="C2347" s="84">
        <v>0</v>
      </c>
      <c r="D2347" s="84">
        <v>0</v>
      </c>
      <c r="E2347" s="84">
        <v>0</v>
      </c>
    </row>
    <row r="2348" spans="1:5" ht="12.75">
      <c r="A2348" s="41" t="s">
        <v>82</v>
      </c>
      <c r="B2348" s="84">
        <v>0</v>
      </c>
      <c r="C2348" s="84">
        <v>0</v>
      </c>
      <c r="D2348" s="84">
        <v>0</v>
      </c>
      <c r="E2348" s="84">
        <v>0</v>
      </c>
    </row>
    <row r="2349" spans="1:5" ht="12.75">
      <c r="A2349" s="41" t="s">
        <v>315</v>
      </c>
      <c r="B2349" s="84">
        <v>99811</v>
      </c>
      <c r="C2349" s="84">
        <v>0</v>
      </c>
      <c r="D2349" s="84">
        <v>0</v>
      </c>
      <c r="E2349" s="84">
        <v>0</v>
      </c>
    </row>
    <row r="2350" spans="1:5" ht="12.75">
      <c r="A2350" s="41" t="s">
        <v>83</v>
      </c>
      <c r="B2350" s="84">
        <v>0</v>
      </c>
      <c r="C2350" s="84">
        <v>0</v>
      </c>
      <c r="D2350" s="84">
        <v>0</v>
      </c>
      <c r="E2350" s="84">
        <v>0</v>
      </c>
    </row>
    <row r="2351" spans="1:5" ht="12.75">
      <c r="A2351" s="45" t="s">
        <v>126</v>
      </c>
      <c r="B2351" s="85">
        <f>B2342+B2343+B2344+B2345+B2346+B2347+B2348+B2349+B2350</f>
        <v>99811</v>
      </c>
      <c r="C2351" s="85">
        <f>C2342+C2343+C2344+C2345+C2346+C2347+C2348+C2349+C2350</f>
        <v>0</v>
      </c>
      <c r="D2351" s="85">
        <f>D2342+D2343+D2344+D2345+D2346+D2347+D2348+D2349+D2350</f>
        <v>0</v>
      </c>
      <c r="E2351" s="85">
        <f>E2342+E2343+E2344+E2345+E2346+E2347+E2348+E2349+E2350</f>
        <v>0</v>
      </c>
    </row>
    <row r="2352" spans="1:5" ht="12.75">
      <c r="A2352" s="45" t="s">
        <v>313</v>
      </c>
      <c r="B2352" s="85">
        <f>B2322+B2340+B2351</f>
        <v>1126104</v>
      </c>
      <c r="C2352" s="85">
        <f>C2322+C2340+C2351</f>
        <v>1178000</v>
      </c>
      <c r="D2352" s="85">
        <f>D2322+D2340+D2351</f>
        <v>1076000</v>
      </c>
      <c r="E2352" s="85">
        <f>E2322+E2340+E2351</f>
        <v>1069000</v>
      </c>
    </row>
    <row r="2353" spans="1:5" ht="12.75">
      <c r="A2353" s="45" t="s">
        <v>180</v>
      </c>
      <c r="B2353" s="85">
        <f>B2291+B2322+B2340+B2351</f>
        <v>6291088</v>
      </c>
      <c r="C2353" s="85">
        <f>C2291+C2322+C2340+C2351</f>
        <v>5278000</v>
      </c>
      <c r="D2353" s="85">
        <f>D2291+D2322+D2340+D2351</f>
        <v>6781000</v>
      </c>
      <c r="E2353" s="85">
        <f>E2291+E2322+E2340+E2351</f>
        <v>7619000</v>
      </c>
    </row>
    <row r="2354" spans="1:5" ht="12.75">
      <c r="A2354" s="14"/>
      <c r="B2354" s="15"/>
      <c r="C2354" s="15"/>
      <c r="D2354" s="15"/>
      <c r="E2354" s="16"/>
    </row>
    <row r="2378" spans="1:5" ht="14.25">
      <c r="A2378" s="163" t="s">
        <v>319</v>
      </c>
      <c r="B2378" s="164"/>
      <c r="C2378" s="164"/>
      <c r="D2378" s="164"/>
      <c r="E2378" s="165"/>
    </row>
    <row r="2379" spans="1:5" ht="14.25">
      <c r="A2379" s="157" t="s">
        <v>314</v>
      </c>
      <c r="B2379" s="158"/>
      <c r="C2379" s="158"/>
      <c r="D2379" s="158"/>
      <c r="E2379" s="159"/>
    </row>
    <row r="2380" spans="1:5" ht="14.25">
      <c r="A2380" s="157" t="s">
        <v>78</v>
      </c>
      <c r="B2380" s="158"/>
      <c r="C2380" s="158"/>
      <c r="D2380" s="158"/>
      <c r="E2380" s="159"/>
    </row>
    <row r="2381" spans="1:5" ht="14.25">
      <c r="A2381" s="160" t="s">
        <v>516</v>
      </c>
      <c r="B2381" s="161"/>
      <c r="C2381" s="161"/>
      <c r="D2381" s="161"/>
      <c r="E2381" s="162"/>
    </row>
    <row r="2382" spans="1:5" ht="42.75">
      <c r="A2382" s="38" t="s">
        <v>146</v>
      </c>
      <c r="B2382" s="38" t="s">
        <v>475</v>
      </c>
      <c r="C2382" s="38" t="s">
        <v>452</v>
      </c>
      <c r="D2382" s="38" t="s">
        <v>476</v>
      </c>
      <c r="E2382" s="38" t="s">
        <v>477</v>
      </c>
    </row>
    <row r="2383" spans="1:5" ht="12.75">
      <c r="A2383" s="39" t="s">
        <v>147</v>
      </c>
      <c r="B2383" s="41"/>
      <c r="C2383" s="41"/>
      <c r="D2383" s="41"/>
      <c r="E2383" s="41"/>
    </row>
    <row r="2384" spans="1:5" ht="12.75">
      <c r="A2384" s="39" t="s">
        <v>148</v>
      </c>
      <c r="B2384" s="41"/>
      <c r="C2384" s="41"/>
      <c r="D2384" s="41"/>
      <c r="E2384" s="41"/>
    </row>
    <row r="2385" spans="1:5" ht="12.75">
      <c r="A2385" s="41" t="s">
        <v>149</v>
      </c>
      <c r="B2385" s="84">
        <v>2760217</v>
      </c>
      <c r="C2385" s="84">
        <v>2384000</v>
      </c>
      <c r="D2385" s="84">
        <v>2650000</v>
      </c>
      <c r="E2385" s="84">
        <v>2800000</v>
      </c>
    </row>
    <row r="2386" spans="1:5" ht="12.75">
      <c r="A2386" s="41" t="s">
        <v>181</v>
      </c>
      <c r="B2386" s="84">
        <v>2640185</v>
      </c>
      <c r="C2386" s="84">
        <v>1216000</v>
      </c>
      <c r="D2386" s="84">
        <v>2800000</v>
      </c>
      <c r="E2386" s="84">
        <v>2900000</v>
      </c>
    </row>
    <row r="2387" spans="1:5" ht="12.75">
      <c r="A2387" s="41" t="s">
        <v>182</v>
      </c>
      <c r="B2387" s="84">
        <v>257499</v>
      </c>
      <c r="C2387" s="84">
        <v>238000</v>
      </c>
      <c r="D2387" s="84">
        <v>275000</v>
      </c>
      <c r="E2387" s="84">
        <v>300000</v>
      </c>
    </row>
    <row r="2388" spans="1:5" ht="12.75">
      <c r="A2388" s="45" t="s">
        <v>183</v>
      </c>
      <c r="B2388" s="85">
        <f>B2385+B2386+B2387</f>
        <v>5657901</v>
      </c>
      <c r="C2388" s="85">
        <f>C2385+C2386+C2387</f>
        <v>3838000</v>
      </c>
      <c r="D2388" s="85">
        <f>D2385+D2386+D2387</f>
        <v>5725000</v>
      </c>
      <c r="E2388" s="85">
        <f>E2385+E2386+E2387</f>
        <v>6000000</v>
      </c>
    </row>
    <row r="2389" spans="1:5" ht="12.75">
      <c r="A2389" s="39" t="s">
        <v>184</v>
      </c>
      <c r="B2389" s="84"/>
      <c r="C2389" s="84"/>
      <c r="D2389" s="84"/>
      <c r="E2389" s="84"/>
    </row>
    <row r="2390" spans="1:5" ht="12.75">
      <c r="A2390" s="41" t="s">
        <v>153</v>
      </c>
      <c r="B2390" s="84">
        <v>3647706</v>
      </c>
      <c r="C2390" s="84">
        <v>3230000</v>
      </c>
      <c r="D2390" s="84">
        <v>5300000</v>
      </c>
      <c r="E2390" s="84">
        <v>5400000</v>
      </c>
    </row>
    <row r="2391" spans="1:5" ht="12.75">
      <c r="A2391" s="41" t="s">
        <v>154</v>
      </c>
      <c r="B2391" s="84">
        <v>2786082</v>
      </c>
      <c r="C2391" s="84">
        <v>2000000</v>
      </c>
      <c r="D2391" s="84">
        <v>2350000</v>
      </c>
      <c r="E2391" s="84">
        <v>2500000</v>
      </c>
    </row>
    <row r="2392" spans="1:5" ht="12.75">
      <c r="A2392" s="41" t="s">
        <v>155</v>
      </c>
      <c r="B2392" s="84">
        <v>497868</v>
      </c>
      <c r="C2392" s="84">
        <v>450000</v>
      </c>
      <c r="D2392" s="84">
        <v>850000</v>
      </c>
      <c r="E2392" s="84">
        <v>900000</v>
      </c>
    </row>
    <row r="2393" spans="1:5" ht="12.75">
      <c r="A2393" s="41" t="s">
        <v>185</v>
      </c>
      <c r="B2393" s="84">
        <v>471876</v>
      </c>
      <c r="C2393" s="84">
        <v>400000</v>
      </c>
      <c r="D2393" s="84">
        <v>220000</v>
      </c>
      <c r="E2393" s="84">
        <v>250000</v>
      </c>
    </row>
    <row r="2394" spans="1:5" ht="12.75">
      <c r="A2394" s="45" t="s">
        <v>105</v>
      </c>
      <c r="B2394" s="85">
        <f>SUM(B2390:B2393)</f>
        <v>7403532</v>
      </c>
      <c r="C2394" s="85">
        <f>SUM(C2390:C2393)</f>
        <v>6080000</v>
      </c>
      <c r="D2394" s="85">
        <f>SUM(D2390:D2393)</f>
        <v>8720000</v>
      </c>
      <c r="E2394" s="85">
        <f>SUM(E2390:E2393)</f>
        <v>9050000</v>
      </c>
    </row>
    <row r="2395" spans="1:5" ht="12.75">
      <c r="A2395" s="41" t="s">
        <v>157</v>
      </c>
      <c r="B2395" s="84">
        <v>110308</v>
      </c>
      <c r="C2395" s="84">
        <v>300000</v>
      </c>
      <c r="D2395" s="84">
        <v>140000</v>
      </c>
      <c r="E2395" s="84">
        <v>150000</v>
      </c>
    </row>
    <row r="2396" spans="1:5" ht="12.75">
      <c r="A2396" s="41" t="s">
        <v>158</v>
      </c>
      <c r="B2396" s="84">
        <v>95667</v>
      </c>
      <c r="C2396" s="84">
        <v>100000</v>
      </c>
      <c r="D2396" s="84">
        <v>95000</v>
      </c>
      <c r="E2396" s="84">
        <v>100000</v>
      </c>
    </row>
    <row r="2397" spans="1:5" ht="12.75">
      <c r="A2397" s="41" t="s">
        <v>159</v>
      </c>
      <c r="B2397" s="84">
        <v>0</v>
      </c>
      <c r="C2397" s="84">
        <v>100000</v>
      </c>
      <c r="D2397" s="84">
        <v>0</v>
      </c>
      <c r="E2397" s="84">
        <v>25000</v>
      </c>
    </row>
    <row r="2398" spans="1:5" ht="12.75">
      <c r="A2398" s="45" t="s">
        <v>106</v>
      </c>
      <c r="B2398" s="85">
        <f>B2388+B2394+B2395+B2396+B2397</f>
        <v>13267408</v>
      </c>
      <c r="C2398" s="85">
        <f>C2388+C2394+C2395+C2396+C2397</f>
        <v>10418000</v>
      </c>
      <c r="D2398" s="85">
        <f>D2388+D2394+D2395+D2396+D2397</f>
        <v>14680000</v>
      </c>
      <c r="E2398" s="85">
        <f>E2388+E2394+E2395+E2396+E2397</f>
        <v>15325000</v>
      </c>
    </row>
    <row r="2399" spans="1:5" ht="12.75">
      <c r="A2399" s="39" t="s">
        <v>160</v>
      </c>
      <c r="B2399" s="84"/>
      <c r="C2399" s="84"/>
      <c r="D2399" s="84"/>
      <c r="E2399" s="84"/>
    </row>
    <row r="2400" spans="1:5" ht="12.75">
      <c r="A2400" s="39" t="s">
        <v>161</v>
      </c>
      <c r="B2400" s="84"/>
      <c r="C2400" s="84"/>
      <c r="D2400" s="84"/>
      <c r="E2400" s="84"/>
    </row>
    <row r="2401" spans="1:5" ht="12.75">
      <c r="A2401" s="41" t="s">
        <v>186</v>
      </c>
      <c r="B2401" s="84">
        <v>99530</v>
      </c>
      <c r="C2401" s="84">
        <v>400000</v>
      </c>
      <c r="D2401" s="84">
        <v>400000</v>
      </c>
      <c r="E2401" s="84">
        <v>400000</v>
      </c>
    </row>
    <row r="2402" spans="1:5" ht="12.75">
      <c r="A2402" s="39" t="s">
        <v>164</v>
      </c>
      <c r="B2402" s="84"/>
      <c r="C2402" s="84"/>
      <c r="D2402" s="84"/>
      <c r="E2402" s="84"/>
    </row>
    <row r="2403" spans="1:5" ht="12.75">
      <c r="A2403" s="41" t="s">
        <v>165</v>
      </c>
      <c r="B2403" s="84">
        <v>71598</v>
      </c>
      <c r="C2403" s="84">
        <v>200000</v>
      </c>
      <c r="D2403" s="84">
        <v>120000</v>
      </c>
      <c r="E2403" s="84">
        <v>130000</v>
      </c>
    </row>
    <row r="2404" spans="1:5" ht="12.75">
      <c r="A2404" s="41" t="s">
        <v>167</v>
      </c>
      <c r="B2404" s="84">
        <v>0</v>
      </c>
      <c r="C2404" s="84">
        <v>0</v>
      </c>
      <c r="D2404" s="84">
        <v>0</v>
      </c>
      <c r="E2404" s="84">
        <v>0</v>
      </c>
    </row>
    <row r="2405" spans="1:5" ht="12.75">
      <c r="A2405" s="41" t="s">
        <v>168</v>
      </c>
      <c r="B2405" s="84">
        <v>19993</v>
      </c>
      <c r="C2405" s="84">
        <v>10000</v>
      </c>
      <c r="D2405" s="84">
        <v>10000</v>
      </c>
      <c r="E2405" s="84">
        <v>10000</v>
      </c>
    </row>
    <row r="2406" spans="1:5" ht="12.75">
      <c r="A2406" s="41" t="s">
        <v>169</v>
      </c>
      <c r="B2406" s="84">
        <v>12258</v>
      </c>
      <c r="C2406" s="84">
        <v>20000</v>
      </c>
      <c r="D2406" s="84">
        <v>9000</v>
      </c>
      <c r="E2406" s="84">
        <v>10000</v>
      </c>
    </row>
    <row r="2407" spans="1:5" ht="12.75">
      <c r="A2407" s="41" t="s">
        <v>171</v>
      </c>
      <c r="B2407" s="84">
        <v>2870</v>
      </c>
      <c r="C2407" s="84">
        <v>5000</v>
      </c>
      <c r="D2407" s="84">
        <v>5000</v>
      </c>
      <c r="E2407" s="84">
        <v>5000</v>
      </c>
    </row>
    <row r="2408" spans="1:5" ht="12.75">
      <c r="A2408" s="41" t="s">
        <v>172</v>
      </c>
      <c r="B2408" s="84">
        <v>4061</v>
      </c>
      <c r="C2408" s="84">
        <v>5000</v>
      </c>
      <c r="D2408" s="84">
        <v>4000</v>
      </c>
      <c r="E2408" s="84">
        <v>5000</v>
      </c>
    </row>
    <row r="2409" spans="1:5" ht="12.75">
      <c r="A2409" s="39" t="s">
        <v>173</v>
      </c>
      <c r="B2409" s="84"/>
      <c r="C2409" s="84"/>
      <c r="D2409" s="84"/>
      <c r="E2409" s="84"/>
    </row>
    <row r="2410" spans="1:5" ht="12.75">
      <c r="A2410" s="41" t="s">
        <v>174</v>
      </c>
      <c r="B2410" s="84">
        <v>19966</v>
      </c>
      <c r="C2410" s="84">
        <v>20000</v>
      </c>
      <c r="D2410" s="84">
        <v>19000</v>
      </c>
      <c r="E2410" s="84">
        <v>20000</v>
      </c>
    </row>
    <row r="2411" spans="1:5" ht="12.75">
      <c r="A2411" s="41" t="s">
        <v>175</v>
      </c>
      <c r="B2411" s="84">
        <v>37192</v>
      </c>
      <c r="C2411" s="84">
        <v>30000</v>
      </c>
      <c r="D2411" s="84">
        <v>30000</v>
      </c>
      <c r="E2411" s="84">
        <v>30000</v>
      </c>
    </row>
    <row r="2412" spans="1:5" ht="12.75">
      <c r="A2412" s="41" t="s">
        <v>176</v>
      </c>
      <c r="B2412" s="84">
        <v>0</v>
      </c>
      <c r="C2412" s="84">
        <v>0</v>
      </c>
      <c r="D2412" s="84">
        <v>0</v>
      </c>
      <c r="E2412" s="84">
        <v>0</v>
      </c>
    </row>
    <row r="2413" spans="1:5" ht="12.75">
      <c r="A2413" s="41" t="s">
        <v>177</v>
      </c>
      <c r="B2413" s="84">
        <v>0</v>
      </c>
      <c r="C2413" s="84">
        <v>10000</v>
      </c>
      <c r="D2413" s="84">
        <v>10000</v>
      </c>
      <c r="E2413" s="84">
        <v>10000</v>
      </c>
    </row>
    <row r="2414" spans="1:5" ht="12.75">
      <c r="A2414" s="41" t="s">
        <v>322</v>
      </c>
      <c r="B2414" s="84">
        <v>0</v>
      </c>
      <c r="C2414" s="84">
        <v>0</v>
      </c>
      <c r="D2414" s="84">
        <v>0</v>
      </c>
      <c r="E2414" s="84">
        <v>25000</v>
      </c>
    </row>
    <row r="2415" spans="1:5" ht="12.75">
      <c r="A2415" s="39" t="s">
        <v>107</v>
      </c>
      <c r="B2415" s="95"/>
      <c r="C2415" s="95"/>
      <c r="D2415" s="95"/>
      <c r="E2415" s="95"/>
    </row>
    <row r="2416" spans="1:5" ht="12.75">
      <c r="A2416" s="41" t="s">
        <v>108</v>
      </c>
      <c r="B2416" s="84">
        <v>48477</v>
      </c>
      <c r="C2416" s="84">
        <v>30000</v>
      </c>
      <c r="D2416" s="84">
        <v>30000</v>
      </c>
      <c r="E2416" s="84">
        <v>30000</v>
      </c>
    </row>
    <row r="2417" spans="1:5" ht="12.75">
      <c r="A2417" s="39" t="s">
        <v>295</v>
      </c>
      <c r="B2417" s="84"/>
      <c r="C2417" s="84"/>
      <c r="D2417" s="84"/>
      <c r="E2417" s="84"/>
    </row>
    <row r="2418" spans="1:5" ht="12.75">
      <c r="A2418" s="41" t="s">
        <v>192</v>
      </c>
      <c r="B2418" s="84">
        <v>9950</v>
      </c>
      <c r="C2418" s="84">
        <v>10000</v>
      </c>
      <c r="D2418" s="84">
        <v>10000</v>
      </c>
      <c r="E2418" s="84">
        <v>10000</v>
      </c>
    </row>
    <row r="2419" spans="1:5" ht="12.75">
      <c r="A2419" s="41" t="s">
        <v>234</v>
      </c>
      <c r="B2419" s="84">
        <v>1834</v>
      </c>
      <c r="C2419" s="84">
        <v>0</v>
      </c>
      <c r="D2419" s="84">
        <v>0</v>
      </c>
      <c r="E2419" s="84">
        <v>0</v>
      </c>
    </row>
    <row r="2420" spans="1:5" ht="12.75">
      <c r="A2420" s="41" t="s">
        <v>18</v>
      </c>
      <c r="B2420" s="84">
        <v>0</v>
      </c>
      <c r="C2420" s="84">
        <v>0</v>
      </c>
      <c r="D2420" s="84">
        <v>0</v>
      </c>
      <c r="E2420" s="84">
        <v>0</v>
      </c>
    </row>
    <row r="2421" spans="1:5" ht="12.75">
      <c r="A2421" s="41" t="s">
        <v>255</v>
      </c>
      <c r="B2421" s="84">
        <v>18070</v>
      </c>
      <c r="C2421" s="84">
        <v>20000</v>
      </c>
      <c r="D2421" s="84">
        <v>20000</v>
      </c>
      <c r="E2421" s="84">
        <v>20000</v>
      </c>
    </row>
    <row r="2422" spans="1:5" ht="12.75">
      <c r="A2422" s="39" t="s">
        <v>194</v>
      </c>
      <c r="B2422" s="84"/>
      <c r="C2422" s="84"/>
      <c r="D2422" s="84"/>
      <c r="E2422" s="84"/>
    </row>
    <row r="2423" spans="1:5" ht="12.75">
      <c r="A2423" s="41" t="s">
        <v>195</v>
      </c>
      <c r="B2423" s="84">
        <v>298905</v>
      </c>
      <c r="C2423" s="84">
        <v>300000</v>
      </c>
      <c r="D2423" s="84">
        <v>295000</v>
      </c>
      <c r="E2423" s="84">
        <v>300000</v>
      </c>
    </row>
    <row r="2424" spans="1:5" ht="12.75">
      <c r="A2424" s="41" t="s">
        <v>316</v>
      </c>
      <c r="B2424" s="84">
        <v>0</v>
      </c>
      <c r="C2424" s="84">
        <v>0</v>
      </c>
      <c r="D2424" s="84">
        <v>0</v>
      </c>
      <c r="E2424" s="84">
        <v>0</v>
      </c>
    </row>
    <row r="2425" spans="1:5" ht="12.75">
      <c r="A2425" s="48" t="s">
        <v>0</v>
      </c>
      <c r="B2425" s="84">
        <v>56240</v>
      </c>
      <c r="C2425" s="84">
        <v>57000</v>
      </c>
      <c r="D2425" s="84">
        <v>57000</v>
      </c>
      <c r="E2425" s="84">
        <v>57000</v>
      </c>
    </row>
    <row r="2426" spans="1:5" ht="12.75">
      <c r="A2426" s="49" t="s">
        <v>1</v>
      </c>
      <c r="B2426" s="84">
        <v>0</v>
      </c>
      <c r="C2426" s="96">
        <v>0</v>
      </c>
      <c r="D2426" s="96">
        <v>0</v>
      </c>
      <c r="E2426" s="96">
        <v>0</v>
      </c>
    </row>
    <row r="2427" spans="1:5" ht="12.75">
      <c r="A2427" s="39" t="s">
        <v>110</v>
      </c>
      <c r="B2427" s="84"/>
      <c r="C2427" s="84"/>
      <c r="D2427" s="84"/>
      <c r="E2427" s="84"/>
    </row>
    <row r="2428" spans="1:5" ht="12.75">
      <c r="A2428" s="41" t="s">
        <v>196</v>
      </c>
      <c r="B2428" s="84">
        <v>0</v>
      </c>
      <c r="C2428" s="84">
        <v>0</v>
      </c>
      <c r="D2428" s="84">
        <v>0</v>
      </c>
      <c r="E2428" s="84">
        <v>0</v>
      </c>
    </row>
    <row r="2429" spans="1:5" ht="12.75">
      <c r="A2429" s="41" t="s">
        <v>111</v>
      </c>
      <c r="B2429" s="84">
        <v>0</v>
      </c>
      <c r="C2429" s="84">
        <v>0</v>
      </c>
      <c r="D2429" s="84">
        <v>0</v>
      </c>
      <c r="E2429" s="84">
        <v>0</v>
      </c>
    </row>
    <row r="2430" spans="1:5" ht="12.75">
      <c r="A2430" s="45" t="s">
        <v>296</v>
      </c>
      <c r="B2430" s="85">
        <f>SUM(B2401:B2429)</f>
        <v>700944</v>
      </c>
      <c r="C2430" s="85">
        <f>SUM(C2401:C2429)</f>
        <v>1117000</v>
      </c>
      <c r="D2430" s="85">
        <f>SUM(D2401:D2429)</f>
        <v>1019000</v>
      </c>
      <c r="E2430" s="85">
        <f>SUM(E2401:E2429)</f>
        <v>1062000</v>
      </c>
    </row>
    <row r="2435" spans="1:5" ht="14.25">
      <c r="A2435" s="163" t="s">
        <v>319</v>
      </c>
      <c r="B2435" s="164"/>
      <c r="C2435" s="164"/>
      <c r="D2435" s="164"/>
      <c r="E2435" s="165"/>
    </row>
    <row r="2436" spans="1:5" ht="14.25">
      <c r="A2436" s="157" t="s">
        <v>314</v>
      </c>
      <c r="B2436" s="158"/>
      <c r="C2436" s="158"/>
      <c r="D2436" s="158"/>
      <c r="E2436" s="159"/>
    </row>
    <row r="2437" spans="1:5" ht="14.25">
      <c r="A2437" s="157" t="s">
        <v>78</v>
      </c>
      <c r="B2437" s="158"/>
      <c r="C2437" s="158"/>
      <c r="D2437" s="158"/>
      <c r="E2437" s="159"/>
    </row>
    <row r="2438" spans="1:5" ht="14.25">
      <c r="A2438" s="160" t="s">
        <v>516</v>
      </c>
      <c r="B2438" s="161"/>
      <c r="C2438" s="161"/>
      <c r="D2438" s="161"/>
      <c r="E2438" s="162"/>
    </row>
    <row r="2439" spans="1:5" ht="42.75">
      <c r="A2439" s="38" t="s">
        <v>146</v>
      </c>
      <c r="B2439" s="38" t="s">
        <v>475</v>
      </c>
      <c r="C2439" s="38" t="s">
        <v>452</v>
      </c>
      <c r="D2439" s="38" t="s">
        <v>476</v>
      </c>
      <c r="E2439" s="38" t="s">
        <v>477</v>
      </c>
    </row>
    <row r="2440" spans="1:5" ht="12.75">
      <c r="A2440" s="39" t="s">
        <v>113</v>
      </c>
      <c r="B2440" s="43"/>
      <c r="C2440" s="43"/>
      <c r="D2440" s="43"/>
      <c r="E2440" s="43"/>
    </row>
    <row r="2441" spans="1:5" ht="12.75">
      <c r="A2441" s="39" t="s">
        <v>114</v>
      </c>
      <c r="B2441" s="43"/>
      <c r="C2441" s="43"/>
      <c r="D2441" s="43"/>
      <c r="E2441" s="43"/>
    </row>
    <row r="2442" spans="1:5" ht="12.75">
      <c r="A2442" s="41" t="s">
        <v>197</v>
      </c>
      <c r="B2442" s="84">
        <v>0</v>
      </c>
      <c r="C2442" s="84">
        <v>0</v>
      </c>
      <c r="D2442" s="84">
        <v>0</v>
      </c>
      <c r="E2442" s="84">
        <v>0</v>
      </c>
    </row>
    <row r="2443" spans="1:5" ht="12.75">
      <c r="A2443" s="41" t="s">
        <v>198</v>
      </c>
      <c r="B2443" s="84">
        <v>0</v>
      </c>
      <c r="C2443" s="84">
        <v>0</v>
      </c>
      <c r="D2443" s="84">
        <v>0</v>
      </c>
      <c r="E2443" s="84">
        <v>0</v>
      </c>
    </row>
    <row r="2444" spans="1:5" ht="12.75">
      <c r="A2444" s="41" t="s">
        <v>308</v>
      </c>
      <c r="B2444" s="84">
        <v>0</v>
      </c>
      <c r="C2444" s="84">
        <v>0</v>
      </c>
      <c r="D2444" s="84">
        <v>0</v>
      </c>
      <c r="E2444" s="84">
        <v>0</v>
      </c>
    </row>
    <row r="2445" spans="1:5" ht="12.75">
      <c r="A2445" s="39" t="s">
        <v>309</v>
      </c>
      <c r="B2445" s="84"/>
      <c r="C2445" s="84"/>
      <c r="D2445" s="84"/>
      <c r="E2445" s="84"/>
    </row>
    <row r="2446" spans="1:5" ht="12.75">
      <c r="A2446" s="41" t="s">
        <v>262</v>
      </c>
      <c r="B2446" s="84">
        <v>0</v>
      </c>
      <c r="C2446" s="84">
        <v>0</v>
      </c>
      <c r="D2446" s="84">
        <v>0</v>
      </c>
      <c r="E2446" s="84">
        <v>0</v>
      </c>
    </row>
    <row r="2447" spans="1:5" ht="12.75">
      <c r="A2447" s="41" t="s">
        <v>80</v>
      </c>
      <c r="B2447" s="84">
        <v>0</v>
      </c>
      <c r="C2447" s="84">
        <v>0</v>
      </c>
      <c r="D2447" s="84">
        <v>0</v>
      </c>
      <c r="E2447" s="84">
        <v>0</v>
      </c>
    </row>
    <row r="2448" spans="1:5" ht="12.75">
      <c r="A2448" s="45" t="s">
        <v>312</v>
      </c>
      <c r="B2448" s="85">
        <f>B2442+B2443+B2444+B2446+B2447</f>
        <v>0</v>
      </c>
      <c r="C2448" s="85">
        <f>C2442+C2443+C2444+C2446+C2447</f>
        <v>0</v>
      </c>
      <c r="D2448" s="85">
        <f>D2442+D2443+D2444+D2446+D2447</f>
        <v>0</v>
      </c>
      <c r="E2448" s="85">
        <f>E2442+E2443+E2444+E2446+E2447</f>
        <v>0</v>
      </c>
    </row>
    <row r="2449" spans="1:5" ht="12.75">
      <c r="A2449" s="39" t="s">
        <v>297</v>
      </c>
      <c r="B2449" s="84"/>
      <c r="C2449" s="84"/>
      <c r="D2449" s="84"/>
      <c r="E2449" s="84"/>
    </row>
    <row r="2450" spans="1:5" ht="12.75">
      <c r="A2450" s="41" t="s">
        <v>81</v>
      </c>
      <c r="B2450" s="84">
        <v>0</v>
      </c>
      <c r="C2450" s="84">
        <v>0</v>
      </c>
      <c r="D2450" s="84">
        <v>0</v>
      </c>
      <c r="E2450" s="84">
        <v>0</v>
      </c>
    </row>
    <row r="2451" spans="1:5" ht="12.75">
      <c r="A2451" s="41" t="s">
        <v>119</v>
      </c>
      <c r="B2451" s="84">
        <v>0</v>
      </c>
      <c r="C2451" s="84">
        <v>0</v>
      </c>
      <c r="D2451" s="84">
        <v>0</v>
      </c>
      <c r="E2451" s="84">
        <v>0</v>
      </c>
    </row>
    <row r="2452" spans="1:5" ht="12.75">
      <c r="A2452" s="41" t="s">
        <v>120</v>
      </c>
      <c r="B2452" s="84">
        <v>0</v>
      </c>
      <c r="C2452" s="84">
        <v>0</v>
      </c>
      <c r="D2452" s="84">
        <v>0</v>
      </c>
      <c r="E2452" s="84">
        <v>0</v>
      </c>
    </row>
    <row r="2453" spans="1:5" ht="12.75">
      <c r="A2453" s="41" t="s">
        <v>365</v>
      </c>
      <c r="B2453" s="84">
        <v>0</v>
      </c>
      <c r="C2453" s="84">
        <v>0</v>
      </c>
      <c r="D2453" s="84">
        <v>0</v>
      </c>
      <c r="E2453" s="84">
        <v>0</v>
      </c>
    </row>
    <row r="2454" spans="1:5" ht="12.75">
      <c r="A2454" s="41" t="s">
        <v>220</v>
      </c>
      <c r="B2454" s="84">
        <v>0</v>
      </c>
      <c r="C2454" s="84">
        <v>0</v>
      </c>
      <c r="D2454" s="84">
        <v>0</v>
      </c>
      <c r="E2454" s="84">
        <v>0</v>
      </c>
    </row>
    <row r="2455" spans="1:5" ht="12.75">
      <c r="A2455" s="41" t="s">
        <v>364</v>
      </c>
      <c r="B2455" s="84">
        <v>0</v>
      </c>
      <c r="C2455" s="84">
        <v>0</v>
      </c>
      <c r="D2455" s="84">
        <v>0</v>
      </c>
      <c r="E2455" s="84">
        <v>0</v>
      </c>
    </row>
    <row r="2456" spans="1:5" ht="12.75">
      <c r="A2456" s="41" t="s">
        <v>82</v>
      </c>
      <c r="B2456" s="84">
        <v>0</v>
      </c>
      <c r="C2456" s="84">
        <v>0</v>
      </c>
      <c r="D2456" s="84">
        <v>0</v>
      </c>
      <c r="E2456" s="84">
        <v>0</v>
      </c>
    </row>
    <row r="2457" spans="1:5" ht="12.75">
      <c r="A2457" s="41" t="s">
        <v>315</v>
      </c>
      <c r="B2457" s="84">
        <v>0</v>
      </c>
      <c r="C2457" s="84">
        <v>0</v>
      </c>
      <c r="D2457" s="84">
        <v>0</v>
      </c>
      <c r="E2457" s="84">
        <v>0</v>
      </c>
    </row>
    <row r="2458" spans="1:5" ht="12.75">
      <c r="A2458" s="41" t="s">
        <v>83</v>
      </c>
      <c r="B2458" s="84">
        <v>0</v>
      </c>
      <c r="C2458" s="84">
        <v>0</v>
      </c>
      <c r="D2458" s="84">
        <v>0</v>
      </c>
      <c r="E2458" s="84">
        <v>0</v>
      </c>
    </row>
    <row r="2459" spans="1:5" ht="12.75">
      <c r="A2459" s="45" t="s">
        <v>126</v>
      </c>
      <c r="B2459" s="85">
        <f>B2455+B2456+B2457</f>
        <v>0</v>
      </c>
      <c r="C2459" s="85">
        <f>C2450+C2451+C2452+C2453+C2454+C2455+C2456+C2457+C2458</f>
        <v>0</v>
      </c>
      <c r="D2459" s="85">
        <f>D2450+D2451+D2452+D2453+D2454+D2455+D2456+D2457+D2458</f>
        <v>0</v>
      </c>
      <c r="E2459" s="85">
        <f>E2450+E2451+E2452+E2453+E2454+E2455+E2456+E2457+E2458</f>
        <v>0</v>
      </c>
    </row>
    <row r="2460" spans="1:5" ht="12.75">
      <c r="A2460" s="45" t="s">
        <v>313</v>
      </c>
      <c r="B2460" s="85">
        <f>B2430+B2448+B2459</f>
        <v>700944</v>
      </c>
      <c r="C2460" s="85">
        <f>C2430+C2448+C2459</f>
        <v>1117000</v>
      </c>
      <c r="D2460" s="85">
        <f>D2430+D2448+D2459</f>
        <v>1019000</v>
      </c>
      <c r="E2460" s="85">
        <f>E2430+E2448+E2459</f>
        <v>1062000</v>
      </c>
    </row>
    <row r="2461" spans="1:5" ht="12.75">
      <c r="A2461" s="45" t="s">
        <v>84</v>
      </c>
      <c r="B2461" s="85">
        <f>B2398+B2430+B2448+B2459</f>
        <v>13968352</v>
      </c>
      <c r="C2461" s="85">
        <f>C2398+C2430+C2448+C2459</f>
        <v>11535000</v>
      </c>
      <c r="D2461" s="85">
        <f>D2398+D2430+D2448+D2459</f>
        <v>15699000</v>
      </c>
      <c r="E2461" s="85">
        <f>E2398+E2430+E2448+E2459</f>
        <v>16387000</v>
      </c>
    </row>
    <row r="2462" spans="1:5" ht="12.75">
      <c r="A2462" s="12"/>
      <c r="B2462" s="10"/>
      <c r="C2462" s="10"/>
      <c r="D2462" s="10"/>
      <c r="E2462" s="11"/>
    </row>
    <row r="2486" spans="1:5" ht="14.25">
      <c r="A2486" s="163" t="s">
        <v>319</v>
      </c>
      <c r="B2486" s="164"/>
      <c r="C2486" s="164"/>
      <c r="D2486" s="164"/>
      <c r="E2486" s="165"/>
    </row>
    <row r="2487" spans="1:5" ht="14.25">
      <c r="A2487" s="157" t="s">
        <v>314</v>
      </c>
      <c r="B2487" s="158"/>
      <c r="C2487" s="158"/>
      <c r="D2487" s="158"/>
      <c r="E2487" s="159"/>
    </row>
    <row r="2488" spans="1:5" ht="14.25">
      <c r="A2488" s="157" t="s">
        <v>85</v>
      </c>
      <c r="B2488" s="158"/>
      <c r="C2488" s="158"/>
      <c r="D2488" s="158"/>
      <c r="E2488" s="159"/>
    </row>
    <row r="2489" spans="1:5" ht="14.25">
      <c r="A2489" s="160" t="s">
        <v>516</v>
      </c>
      <c r="B2489" s="161"/>
      <c r="C2489" s="161"/>
      <c r="D2489" s="161"/>
      <c r="E2489" s="162"/>
    </row>
    <row r="2490" spans="1:5" ht="42.75">
      <c r="A2490" s="38" t="s">
        <v>146</v>
      </c>
      <c r="B2490" s="38" t="s">
        <v>475</v>
      </c>
      <c r="C2490" s="38" t="s">
        <v>452</v>
      </c>
      <c r="D2490" s="38" t="s">
        <v>476</v>
      </c>
      <c r="E2490" s="38" t="s">
        <v>477</v>
      </c>
    </row>
    <row r="2491" spans="1:5" ht="12.75">
      <c r="A2491" s="39" t="s">
        <v>147</v>
      </c>
      <c r="B2491" s="41"/>
      <c r="C2491" s="41"/>
      <c r="D2491" s="41"/>
      <c r="E2491" s="41"/>
    </row>
    <row r="2492" spans="1:5" ht="12.75">
      <c r="A2492" s="39" t="s">
        <v>148</v>
      </c>
      <c r="B2492" s="41"/>
      <c r="C2492" s="41"/>
      <c r="D2492" s="41"/>
      <c r="E2492" s="41"/>
    </row>
    <row r="2493" spans="1:5" ht="12.75">
      <c r="A2493" s="41" t="s">
        <v>149</v>
      </c>
      <c r="B2493" s="84">
        <v>796730</v>
      </c>
      <c r="C2493" s="84">
        <v>1540000</v>
      </c>
      <c r="D2493" s="84">
        <v>1250000</v>
      </c>
      <c r="E2493" s="84">
        <v>1350000</v>
      </c>
    </row>
    <row r="2494" spans="1:5" ht="12.75">
      <c r="A2494" s="41" t="s">
        <v>181</v>
      </c>
      <c r="B2494" s="84">
        <v>854132</v>
      </c>
      <c r="C2494" s="84">
        <v>660000</v>
      </c>
      <c r="D2494" s="84">
        <v>1200000</v>
      </c>
      <c r="E2494" s="84">
        <v>1300000</v>
      </c>
    </row>
    <row r="2495" spans="1:5" ht="12.75">
      <c r="A2495" s="41" t="s">
        <v>182</v>
      </c>
      <c r="B2495" s="84">
        <v>81173</v>
      </c>
      <c r="C2495" s="84">
        <v>165000</v>
      </c>
      <c r="D2495" s="84">
        <v>125000</v>
      </c>
      <c r="E2495" s="84">
        <v>200000</v>
      </c>
    </row>
    <row r="2496" spans="1:5" ht="12.75">
      <c r="A2496" s="45" t="s">
        <v>183</v>
      </c>
      <c r="B2496" s="85">
        <f>B2493+B2494+B2495</f>
        <v>1732035</v>
      </c>
      <c r="C2496" s="85">
        <f>C2493+C2494+C2495</f>
        <v>2365000</v>
      </c>
      <c r="D2496" s="85">
        <f>D2493+D2494+D2495</f>
        <v>2575000</v>
      </c>
      <c r="E2496" s="85">
        <f>E2493+E2494+E2495</f>
        <v>2850000</v>
      </c>
    </row>
    <row r="2497" spans="1:5" ht="12.75">
      <c r="A2497" s="41"/>
      <c r="B2497" s="84"/>
      <c r="C2497" s="84"/>
      <c r="D2497" s="84"/>
      <c r="E2497" s="84"/>
    </row>
    <row r="2498" spans="1:5" ht="12.75">
      <c r="A2498" s="39" t="s">
        <v>184</v>
      </c>
      <c r="B2498" s="84"/>
      <c r="C2498" s="84"/>
      <c r="D2498" s="84"/>
      <c r="E2498" s="84"/>
    </row>
    <row r="2499" spans="1:5" ht="12.75">
      <c r="A2499" s="41" t="s">
        <v>153</v>
      </c>
      <c r="B2499" s="84">
        <v>679351</v>
      </c>
      <c r="C2499" s="84">
        <v>725000</v>
      </c>
      <c r="D2499" s="84">
        <v>1100000</v>
      </c>
      <c r="E2499" s="84">
        <v>1200000</v>
      </c>
    </row>
    <row r="2500" spans="1:5" ht="12.75">
      <c r="A2500" s="41" t="s">
        <v>154</v>
      </c>
      <c r="B2500" s="84">
        <v>431113</v>
      </c>
      <c r="C2500" s="84">
        <v>325000</v>
      </c>
      <c r="D2500" s="84">
        <v>270000</v>
      </c>
      <c r="E2500" s="84">
        <v>350000</v>
      </c>
    </row>
    <row r="2501" spans="1:5" ht="12.75">
      <c r="A2501" s="41" t="s">
        <v>155</v>
      </c>
      <c r="B2501" s="84">
        <v>93167</v>
      </c>
      <c r="C2501" s="84">
        <v>110000</v>
      </c>
      <c r="D2501" s="84">
        <v>190000</v>
      </c>
      <c r="E2501" s="84">
        <v>220000</v>
      </c>
    </row>
    <row r="2502" spans="1:5" ht="12.75">
      <c r="A2502" s="41" t="s">
        <v>185</v>
      </c>
      <c r="B2502" s="84">
        <v>137202</v>
      </c>
      <c r="C2502" s="84">
        <v>105000</v>
      </c>
      <c r="D2502" s="84">
        <v>75000</v>
      </c>
      <c r="E2502" s="84">
        <v>100000</v>
      </c>
    </row>
    <row r="2503" spans="1:5" ht="12.75">
      <c r="A2503" s="45" t="s">
        <v>105</v>
      </c>
      <c r="B2503" s="85">
        <f>SUM(B2499:B2502)</f>
        <v>1340833</v>
      </c>
      <c r="C2503" s="85">
        <f>SUM(C2499:C2502)</f>
        <v>1265000</v>
      </c>
      <c r="D2503" s="85">
        <f>SUM(D2499:D2502)</f>
        <v>1635000</v>
      </c>
      <c r="E2503" s="85">
        <f>SUM(E2499:E2502)</f>
        <v>1870000</v>
      </c>
    </row>
    <row r="2504" spans="1:5" ht="12.75">
      <c r="A2504" s="41" t="s">
        <v>157</v>
      </c>
      <c r="B2504" s="84">
        <v>115185</v>
      </c>
      <c r="C2504" s="84">
        <v>220000</v>
      </c>
      <c r="D2504" s="84">
        <v>125000</v>
      </c>
      <c r="E2504" s="84">
        <v>150000</v>
      </c>
    </row>
    <row r="2505" spans="1:5" ht="12.75">
      <c r="A2505" s="41" t="s">
        <v>158</v>
      </c>
      <c r="B2505" s="84">
        <v>37863</v>
      </c>
      <c r="C2505" s="84">
        <v>40000</v>
      </c>
      <c r="D2505" s="84">
        <v>40000</v>
      </c>
      <c r="E2505" s="84">
        <v>50000</v>
      </c>
    </row>
    <row r="2506" spans="1:5" ht="12.75">
      <c r="A2506" s="41" t="s">
        <v>159</v>
      </c>
      <c r="B2506" s="84">
        <v>0</v>
      </c>
      <c r="C2506" s="84">
        <v>20000</v>
      </c>
      <c r="D2506" s="84">
        <v>0</v>
      </c>
      <c r="E2506" s="84">
        <v>25000</v>
      </c>
    </row>
    <row r="2507" spans="1:5" ht="12.75">
      <c r="A2507" s="45" t="s">
        <v>106</v>
      </c>
      <c r="B2507" s="85">
        <f>B2496+B2503+B2504+B2505+B2506</f>
        <v>3225916</v>
      </c>
      <c r="C2507" s="85">
        <f>C2496+C2503+C2504+C2505+C2506</f>
        <v>3910000</v>
      </c>
      <c r="D2507" s="85">
        <f>D2496+D2503+D2504+D2505+D2506</f>
        <v>4375000</v>
      </c>
      <c r="E2507" s="85">
        <f>E2496+E2503+E2504+E2505+E2506</f>
        <v>4945000</v>
      </c>
    </row>
    <row r="2508" spans="1:5" ht="12.75">
      <c r="A2508" s="39" t="s">
        <v>160</v>
      </c>
      <c r="B2508" s="84"/>
      <c r="C2508" s="84"/>
      <c r="D2508" s="84"/>
      <c r="E2508" s="84"/>
    </row>
    <row r="2509" spans="1:5" ht="12.75">
      <c r="A2509" s="39" t="s">
        <v>161</v>
      </c>
      <c r="B2509" s="84"/>
      <c r="C2509" s="84"/>
      <c r="D2509" s="84"/>
      <c r="E2509" s="84"/>
    </row>
    <row r="2510" spans="1:5" ht="12.75">
      <c r="A2510" s="41" t="s">
        <v>186</v>
      </c>
      <c r="B2510" s="84">
        <v>449464</v>
      </c>
      <c r="C2510" s="84">
        <v>600000</v>
      </c>
      <c r="D2510" s="84">
        <v>600000</v>
      </c>
      <c r="E2510" s="84">
        <v>600000</v>
      </c>
    </row>
    <row r="2511" spans="1:5" ht="12.75">
      <c r="A2511" s="39" t="s">
        <v>164</v>
      </c>
      <c r="B2511" s="84"/>
      <c r="C2511" s="84"/>
      <c r="D2511" s="84"/>
      <c r="E2511" s="84"/>
    </row>
    <row r="2512" spans="1:5" ht="12.75">
      <c r="A2512" s="41" t="s">
        <v>165</v>
      </c>
      <c r="B2512" s="84">
        <v>71097</v>
      </c>
      <c r="C2512" s="84">
        <v>90000</v>
      </c>
      <c r="D2512" s="84">
        <v>80000</v>
      </c>
      <c r="E2512" s="84">
        <v>90000</v>
      </c>
    </row>
    <row r="2513" spans="1:5" ht="12.75">
      <c r="A2513" s="41" t="s">
        <v>167</v>
      </c>
      <c r="B2513" s="84"/>
      <c r="C2513" s="84">
        <v>0</v>
      </c>
      <c r="D2513" s="84">
        <v>0</v>
      </c>
      <c r="E2513" s="84">
        <v>0</v>
      </c>
    </row>
    <row r="2514" spans="1:5" ht="12.75">
      <c r="A2514" s="41" t="s">
        <v>168</v>
      </c>
      <c r="B2514" s="84">
        <v>11979</v>
      </c>
      <c r="C2514" s="84">
        <v>12000</v>
      </c>
      <c r="D2514" s="84">
        <v>12000</v>
      </c>
      <c r="E2514" s="84">
        <v>12000</v>
      </c>
    </row>
    <row r="2515" spans="1:5" ht="12.75">
      <c r="A2515" s="41" t="s">
        <v>169</v>
      </c>
      <c r="B2515" s="84">
        <v>12864</v>
      </c>
      <c r="C2515" s="84">
        <v>15000</v>
      </c>
      <c r="D2515" s="84">
        <v>15000</v>
      </c>
      <c r="E2515" s="84">
        <v>15000</v>
      </c>
    </row>
    <row r="2516" spans="1:5" ht="12.75">
      <c r="A2516" s="41" t="s">
        <v>171</v>
      </c>
      <c r="B2516" s="84">
        <v>1580</v>
      </c>
      <c r="C2516" s="84">
        <v>10000</v>
      </c>
      <c r="D2516" s="84">
        <v>10000</v>
      </c>
      <c r="E2516" s="84">
        <v>10000</v>
      </c>
    </row>
    <row r="2517" spans="1:5" ht="12.75">
      <c r="A2517" s="41" t="s">
        <v>172</v>
      </c>
      <c r="B2517" s="84">
        <v>0</v>
      </c>
      <c r="C2517" s="84">
        <v>5000</v>
      </c>
      <c r="D2517" s="84">
        <v>5000</v>
      </c>
      <c r="E2517" s="84">
        <v>5000</v>
      </c>
    </row>
    <row r="2518" spans="1:5" ht="12.75">
      <c r="A2518" s="39" t="s">
        <v>173</v>
      </c>
      <c r="B2518" s="84"/>
      <c r="C2518" s="84"/>
      <c r="D2518" s="84"/>
      <c r="E2518" s="84"/>
    </row>
    <row r="2519" spans="1:5" ht="12.75">
      <c r="A2519" s="41" t="s">
        <v>174</v>
      </c>
      <c r="B2519" s="84">
        <v>49883</v>
      </c>
      <c r="C2519" s="84">
        <v>50000</v>
      </c>
      <c r="D2519" s="84">
        <v>50000</v>
      </c>
      <c r="E2519" s="84">
        <v>50000</v>
      </c>
    </row>
    <row r="2520" spans="1:5" ht="12.75">
      <c r="A2520" s="41" t="s">
        <v>175</v>
      </c>
      <c r="B2520" s="84">
        <v>59952</v>
      </c>
      <c r="C2520" s="84">
        <v>60000</v>
      </c>
      <c r="D2520" s="84">
        <v>60000</v>
      </c>
      <c r="E2520" s="84">
        <v>60000</v>
      </c>
    </row>
    <row r="2521" spans="1:5" ht="12.75">
      <c r="A2521" s="41" t="s">
        <v>176</v>
      </c>
      <c r="B2521" s="84">
        <v>0</v>
      </c>
      <c r="C2521" s="84">
        <v>5000</v>
      </c>
      <c r="D2521" s="84">
        <v>3000</v>
      </c>
      <c r="E2521" s="84">
        <v>5000</v>
      </c>
    </row>
    <row r="2522" spans="1:5" ht="12.75">
      <c r="A2522" s="41" t="s">
        <v>177</v>
      </c>
      <c r="B2522" s="84">
        <v>0</v>
      </c>
      <c r="C2522" s="84">
        <v>12000</v>
      </c>
      <c r="D2522" s="84">
        <v>10266</v>
      </c>
      <c r="E2522" s="84">
        <v>12000</v>
      </c>
    </row>
    <row r="2523" spans="1:5" ht="12.75">
      <c r="A2523" s="41" t="s">
        <v>322</v>
      </c>
      <c r="B2523" s="84">
        <v>0</v>
      </c>
      <c r="C2523" s="84">
        <v>0</v>
      </c>
      <c r="D2523" s="84">
        <v>0</v>
      </c>
      <c r="E2523" s="84">
        <v>25000</v>
      </c>
    </row>
    <row r="2524" spans="1:5" ht="12.75">
      <c r="A2524" s="39" t="s">
        <v>107</v>
      </c>
      <c r="B2524" s="95"/>
      <c r="C2524" s="95"/>
      <c r="D2524" s="95"/>
      <c r="E2524" s="95"/>
    </row>
    <row r="2525" spans="1:5" ht="12.75">
      <c r="A2525" s="41" t="s">
        <v>108</v>
      </c>
      <c r="B2525" s="84">
        <v>49443</v>
      </c>
      <c r="C2525" s="84">
        <v>50000</v>
      </c>
      <c r="D2525" s="84">
        <v>50000</v>
      </c>
      <c r="E2525" s="84">
        <v>50000</v>
      </c>
    </row>
    <row r="2526" spans="1:5" ht="12.75">
      <c r="A2526" s="39" t="s">
        <v>295</v>
      </c>
      <c r="B2526" s="84"/>
      <c r="C2526" s="84"/>
      <c r="D2526" s="84"/>
      <c r="E2526" s="84"/>
    </row>
    <row r="2527" spans="1:5" ht="12.75">
      <c r="A2527" s="41" t="s">
        <v>192</v>
      </c>
      <c r="B2527" s="84">
        <v>0</v>
      </c>
      <c r="C2527" s="84">
        <v>0</v>
      </c>
      <c r="D2527" s="84">
        <v>0</v>
      </c>
      <c r="E2527" s="84">
        <v>0</v>
      </c>
    </row>
    <row r="2528" spans="1:5" ht="12.75">
      <c r="A2528" s="41" t="s">
        <v>234</v>
      </c>
      <c r="B2528" s="84">
        <v>9968</v>
      </c>
      <c r="C2528" s="84">
        <v>10000</v>
      </c>
      <c r="D2528" s="84">
        <v>10000</v>
      </c>
      <c r="E2528" s="84">
        <v>10000</v>
      </c>
    </row>
    <row r="2529" spans="1:5" ht="12.75">
      <c r="A2529" s="41" t="s">
        <v>86</v>
      </c>
      <c r="B2529" s="84">
        <v>0</v>
      </c>
      <c r="C2529" s="84">
        <v>0</v>
      </c>
      <c r="D2529" s="84">
        <v>0</v>
      </c>
      <c r="E2529" s="84">
        <v>0</v>
      </c>
    </row>
    <row r="2530" spans="1:5" ht="12.75">
      <c r="A2530" s="41" t="s">
        <v>255</v>
      </c>
      <c r="B2530" s="84">
        <v>0</v>
      </c>
      <c r="C2530" s="84">
        <v>0</v>
      </c>
      <c r="D2530" s="84">
        <v>0</v>
      </c>
      <c r="E2530" s="84">
        <v>0</v>
      </c>
    </row>
    <row r="2531" spans="1:5" ht="12.75">
      <c r="A2531" s="39" t="s">
        <v>194</v>
      </c>
      <c r="B2531" s="84"/>
      <c r="C2531" s="84"/>
      <c r="D2531" s="84"/>
      <c r="E2531" s="84"/>
    </row>
    <row r="2532" spans="1:5" ht="12.75">
      <c r="A2532" s="41" t="s">
        <v>195</v>
      </c>
      <c r="B2532" s="84">
        <v>197934</v>
      </c>
      <c r="C2532" s="84">
        <v>200000</v>
      </c>
      <c r="D2532" s="84">
        <v>200000</v>
      </c>
      <c r="E2532" s="84">
        <v>200000</v>
      </c>
    </row>
    <row r="2533" spans="1:5" ht="12.75">
      <c r="A2533" s="41" t="s">
        <v>316</v>
      </c>
      <c r="B2533" s="84">
        <v>0</v>
      </c>
      <c r="C2533" s="84">
        <v>0</v>
      </c>
      <c r="D2533" s="84">
        <v>0</v>
      </c>
      <c r="E2533" s="84">
        <v>0</v>
      </c>
    </row>
    <row r="2534" spans="1:5" ht="12.75">
      <c r="A2534" s="48" t="s">
        <v>0</v>
      </c>
      <c r="B2534" s="84">
        <v>29970</v>
      </c>
      <c r="C2534" s="84">
        <v>30000</v>
      </c>
      <c r="D2534" s="84">
        <v>30000</v>
      </c>
      <c r="E2534" s="84">
        <v>30000</v>
      </c>
    </row>
    <row r="2535" spans="1:5" ht="12.75">
      <c r="A2535" s="39" t="s">
        <v>110</v>
      </c>
      <c r="B2535" s="84"/>
      <c r="C2535" s="84"/>
      <c r="D2535" s="84"/>
      <c r="E2535" s="84"/>
    </row>
    <row r="2536" spans="1:5" ht="12.75">
      <c r="A2536" s="41" t="s">
        <v>196</v>
      </c>
      <c r="B2536" s="84">
        <v>0</v>
      </c>
      <c r="C2536" s="84">
        <v>0</v>
      </c>
      <c r="D2536" s="84">
        <v>0</v>
      </c>
      <c r="E2536" s="84">
        <v>0</v>
      </c>
    </row>
    <row r="2537" spans="1:5" ht="12.75">
      <c r="A2537" s="48" t="s">
        <v>111</v>
      </c>
      <c r="B2537" s="84">
        <v>5000</v>
      </c>
      <c r="C2537" s="84">
        <v>5000</v>
      </c>
      <c r="D2537" s="84">
        <v>5000</v>
      </c>
      <c r="E2537" s="84">
        <v>5000</v>
      </c>
    </row>
    <row r="2538" spans="1:5" ht="12.75">
      <c r="A2538" s="45" t="s">
        <v>296</v>
      </c>
      <c r="B2538" s="85">
        <f>B2510+B2512+B2514+B2515+B2516+B2517+B2519+B2520+B2521+B2522+B2523+B2525+B2528+B2532+B2534+B2537</f>
        <v>949134</v>
      </c>
      <c r="C2538" s="85">
        <f>C2510+C2512+C2514+C2515+C2516+C2517+C2519+C2520+C2521+C2522+C2523+C2525+C2528+C2532+C2534+C2537</f>
        <v>1154000</v>
      </c>
      <c r="D2538" s="85">
        <f>D2510+D2512+D2514+D2515+D2516+D2517+D2519+D2520+D2521+D2522+D2523+D2525+D2528+D2532+D2534+D2537</f>
        <v>1140266</v>
      </c>
      <c r="E2538" s="85">
        <f>E2510+E2512+E2514+E2515+E2516+E2517+E2519+E2520+E2521+E2522+E2523+E2525+E2528+E2532+E2534+E2537</f>
        <v>1179000</v>
      </c>
    </row>
    <row r="2543" spans="1:5" ht="14.25">
      <c r="A2543" s="163" t="s">
        <v>319</v>
      </c>
      <c r="B2543" s="164"/>
      <c r="C2543" s="164"/>
      <c r="D2543" s="164"/>
      <c r="E2543" s="165"/>
    </row>
    <row r="2544" spans="1:5" ht="14.25">
      <c r="A2544" s="157" t="s">
        <v>314</v>
      </c>
      <c r="B2544" s="158"/>
      <c r="C2544" s="158"/>
      <c r="D2544" s="158"/>
      <c r="E2544" s="159"/>
    </row>
    <row r="2545" spans="1:5" ht="14.25">
      <c r="A2545" s="157" t="s">
        <v>85</v>
      </c>
      <c r="B2545" s="158"/>
      <c r="C2545" s="158"/>
      <c r="D2545" s="158"/>
      <c r="E2545" s="159"/>
    </row>
    <row r="2546" spans="1:5" ht="14.25">
      <c r="A2546" s="160" t="s">
        <v>516</v>
      </c>
      <c r="B2546" s="161"/>
      <c r="C2546" s="161"/>
      <c r="D2546" s="161"/>
      <c r="E2546" s="162"/>
    </row>
    <row r="2547" spans="1:5" ht="42.75">
      <c r="A2547" s="38" t="s">
        <v>146</v>
      </c>
      <c r="B2547" s="38" t="s">
        <v>475</v>
      </c>
      <c r="C2547" s="38" t="s">
        <v>452</v>
      </c>
      <c r="D2547" s="38" t="s">
        <v>476</v>
      </c>
      <c r="E2547" s="38" t="s">
        <v>477</v>
      </c>
    </row>
    <row r="2548" spans="1:5" ht="12.75">
      <c r="A2548" s="39" t="s">
        <v>113</v>
      </c>
      <c r="B2548" s="43"/>
      <c r="C2548" s="43"/>
      <c r="D2548" s="43"/>
      <c r="E2548" s="43"/>
    </row>
    <row r="2549" spans="1:5" ht="12.75">
      <c r="A2549" s="39" t="s">
        <v>114</v>
      </c>
      <c r="B2549" s="43"/>
      <c r="C2549" s="43"/>
      <c r="D2549" s="43"/>
      <c r="E2549" s="43"/>
    </row>
    <row r="2550" spans="1:5" ht="12.75">
      <c r="A2550" s="41" t="s">
        <v>197</v>
      </c>
      <c r="B2550" s="84">
        <v>0</v>
      </c>
      <c r="C2550" s="84">
        <v>0</v>
      </c>
      <c r="D2550" s="84">
        <v>0</v>
      </c>
      <c r="E2550" s="84">
        <v>0</v>
      </c>
    </row>
    <row r="2551" spans="1:5" ht="12.75">
      <c r="A2551" s="41" t="s">
        <v>198</v>
      </c>
      <c r="B2551" s="84">
        <v>11967</v>
      </c>
      <c r="C2551" s="84">
        <v>12000</v>
      </c>
      <c r="D2551" s="84">
        <v>12000</v>
      </c>
      <c r="E2551" s="84">
        <v>12000</v>
      </c>
    </row>
    <row r="2552" spans="1:5" ht="12.75">
      <c r="A2552" s="41" t="s">
        <v>199</v>
      </c>
      <c r="B2552" s="84">
        <v>0</v>
      </c>
      <c r="C2552" s="84">
        <v>0</v>
      </c>
      <c r="D2552" s="84">
        <v>0</v>
      </c>
      <c r="E2552" s="84">
        <v>0</v>
      </c>
    </row>
    <row r="2553" spans="1:5" ht="12.75">
      <c r="A2553" s="41" t="s">
        <v>200</v>
      </c>
      <c r="B2553" s="84">
        <v>0</v>
      </c>
      <c r="C2553" s="84">
        <v>0</v>
      </c>
      <c r="D2553" s="84">
        <v>0</v>
      </c>
      <c r="E2553" s="84">
        <v>0</v>
      </c>
    </row>
    <row r="2554" spans="1:5" ht="12.75">
      <c r="A2554" s="41" t="s">
        <v>304</v>
      </c>
      <c r="B2554" s="84">
        <v>0</v>
      </c>
      <c r="C2554" s="84">
        <v>0</v>
      </c>
      <c r="D2554" s="84">
        <v>0</v>
      </c>
      <c r="E2554" s="84">
        <v>0</v>
      </c>
    </row>
    <row r="2555" spans="1:5" ht="12.75">
      <c r="A2555" s="41" t="s">
        <v>308</v>
      </c>
      <c r="B2555" s="84">
        <v>0</v>
      </c>
      <c r="C2555" s="84">
        <v>0</v>
      </c>
      <c r="D2555" s="84">
        <v>0</v>
      </c>
      <c r="E2555" s="84">
        <v>0</v>
      </c>
    </row>
    <row r="2556" spans="1:5" ht="12.75">
      <c r="A2556" s="39" t="s">
        <v>309</v>
      </c>
      <c r="B2556" s="84"/>
      <c r="C2556" s="84"/>
      <c r="D2556" s="84"/>
      <c r="E2556" s="84"/>
    </row>
    <row r="2557" spans="1:5" ht="12.75">
      <c r="A2557" s="41" t="s">
        <v>100</v>
      </c>
      <c r="B2557" s="84">
        <v>0</v>
      </c>
      <c r="C2557" s="84">
        <v>0</v>
      </c>
      <c r="D2557" s="84">
        <v>0</v>
      </c>
      <c r="E2557" s="84">
        <v>0</v>
      </c>
    </row>
    <row r="2558" spans="1:5" ht="12.75">
      <c r="A2558" s="41" t="s">
        <v>11</v>
      </c>
      <c r="B2558" s="84">
        <v>0</v>
      </c>
      <c r="C2558" s="84">
        <v>0</v>
      </c>
      <c r="D2558" s="84">
        <v>0</v>
      </c>
      <c r="E2558" s="84">
        <v>0</v>
      </c>
    </row>
    <row r="2559" spans="1:5" ht="12.75">
      <c r="A2559" s="45" t="s">
        <v>312</v>
      </c>
      <c r="B2559" s="85">
        <f>B2550+B2551+B2552+B2553+B2554+B2555+B2557+B2558</f>
        <v>11967</v>
      </c>
      <c r="C2559" s="85">
        <f>C2550+C2551+C2552+C2553+C2554+C2555+C2557+C2558</f>
        <v>12000</v>
      </c>
      <c r="D2559" s="85">
        <f>D2550+D2551+D2552+D2553+D2554+D2555+D2557+D2558</f>
        <v>12000</v>
      </c>
      <c r="E2559" s="85">
        <f>E2550+E2551+E2552+E2553+E2554+E2555+E2557+E2558</f>
        <v>12000</v>
      </c>
    </row>
    <row r="2560" spans="1:5" ht="12.75">
      <c r="A2560" s="39" t="s">
        <v>297</v>
      </c>
      <c r="B2560" s="84"/>
      <c r="C2560" s="84"/>
      <c r="D2560" s="84"/>
      <c r="E2560" s="84"/>
    </row>
    <row r="2561" spans="1:5" ht="12.75">
      <c r="A2561" s="41" t="s">
        <v>359</v>
      </c>
      <c r="B2561" s="84">
        <v>0</v>
      </c>
      <c r="C2561" s="84">
        <v>0</v>
      </c>
      <c r="D2561" s="84">
        <v>0</v>
      </c>
      <c r="E2561" s="84">
        <v>0</v>
      </c>
    </row>
    <row r="2562" spans="1:5" ht="12.75">
      <c r="A2562" s="41" t="s">
        <v>119</v>
      </c>
      <c r="B2562" s="84">
        <v>0</v>
      </c>
      <c r="C2562" s="84">
        <v>0</v>
      </c>
      <c r="D2562" s="84">
        <v>0</v>
      </c>
      <c r="E2562" s="84">
        <v>0</v>
      </c>
    </row>
    <row r="2563" spans="1:5" ht="12.75">
      <c r="A2563" s="41" t="s">
        <v>120</v>
      </c>
      <c r="B2563" s="84">
        <v>0</v>
      </c>
      <c r="C2563" s="84">
        <v>0</v>
      </c>
      <c r="D2563" s="84">
        <v>0</v>
      </c>
      <c r="E2563" s="84">
        <v>0</v>
      </c>
    </row>
    <row r="2564" spans="1:5" ht="12.75">
      <c r="A2564" s="41" t="s">
        <v>12</v>
      </c>
      <c r="B2564" s="84">
        <v>0</v>
      </c>
      <c r="C2564" s="84">
        <v>0</v>
      </c>
      <c r="D2564" s="84">
        <v>0</v>
      </c>
      <c r="E2564" s="84">
        <v>0</v>
      </c>
    </row>
    <row r="2565" spans="1:5" ht="12.75">
      <c r="A2565" s="41" t="s">
        <v>13</v>
      </c>
      <c r="B2565" s="84">
        <v>0</v>
      </c>
      <c r="C2565" s="84">
        <v>0</v>
      </c>
      <c r="D2565" s="84">
        <v>0</v>
      </c>
      <c r="E2565" s="84">
        <v>0</v>
      </c>
    </row>
    <row r="2566" spans="1:5" ht="12.75">
      <c r="A2566" s="41" t="s">
        <v>14</v>
      </c>
      <c r="B2566" s="84">
        <v>0</v>
      </c>
      <c r="C2566" s="84">
        <v>0</v>
      </c>
      <c r="D2566" s="84">
        <v>0</v>
      </c>
      <c r="E2566" s="84">
        <v>0</v>
      </c>
    </row>
    <row r="2567" spans="1:5" ht="12.75">
      <c r="A2567" s="49" t="s">
        <v>360</v>
      </c>
      <c r="B2567" s="84">
        <v>0</v>
      </c>
      <c r="C2567" s="84">
        <v>0</v>
      </c>
      <c r="D2567" s="84">
        <v>0</v>
      </c>
      <c r="E2567" s="84">
        <v>0</v>
      </c>
    </row>
    <row r="2568" spans="1:5" ht="12.75">
      <c r="A2568" s="49" t="s">
        <v>315</v>
      </c>
      <c r="B2568" s="84">
        <v>98450</v>
      </c>
      <c r="C2568" s="84">
        <v>0</v>
      </c>
      <c r="D2568" s="84">
        <v>0</v>
      </c>
      <c r="E2568" s="84">
        <v>0</v>
      </c>
    </row>
    <row r="2569" spans="1:5" ht="12.75">
      <c r="A2569" s="45" t="s">
        <v>126</v>
      </c>
      <c r="B2569" s="85">
        <f>B2561+B2562+B2563+B2564+B2565+B2566+B2567+B2568</f>
        <v>98450</v>
      </c>
      <c r="C2569" s="85">
        <f>C2561+C2562+C2563+C2564+C2565+C2566+C2567+C2568</f>
        <v>0</v>
      </c>
      <c r="D2569" s="85">
        <f>D2561+D2562+D2563+D2564+D2565+D2566+D2567+D2568</f>
        <v>0</v>
      </c>
      <c r="E2569" s="85">
        <f>E2561+E2562+E2563+E2564+E2565+E2566+E2567+E2568</f>
        <v>0</v>
      </c>
    </row>
    <row r="2570" spans="1:5" ht="12.75">
      <c r="A2570" s="45" t="s">
        <v>313</v>
      </c>
      <c r="B2570" s="85">
        <f>B2538+B2559+B2569</f>
        <v>1059551</v>
      </c>
      <c r="C2570" s="85">
        <f>C2538+C2559+C2569</f>
        <v>1166000</v>
      </c>
      <c r="D2570" s="85">
        <f>D2538+D2559+D2569</f>
        <v>1152266</v>
      </c>
      <c r="E2570" s="85">
        <f>E2538+E2559+E2569</f>
        <v>1191000</v>
      </c>
    </row>
    <row r="2571" spans="1:5" ht="12.75">
      <c r="A2571" s="45" t="s">
        <v>15</v>
      </c>
      <c r="B2571" s="85">
        <f>B2507+B2538+B2559+B2569</f>
        <v>4285467</v>
      </c>
      <c r="C2571" s="85">
        <f>C2507+C2538+C2559+C2569</f>
        <v>5076000</v>
      </c>
      <c r="D2571" s="85">
        <f>D2507+D2538+D2559+D2569</f>
        <v>5527266</v>
      </c>
      <c r="E2571" s="85">
        <f>E2507+E2538+E2559+E2569</f>
        <v>6136000</v>
      </c>
    </row>
    <row r="2594" spans="1:5" ht="14.25">
      <c r="A2594" s="163" t="s">
        <v>319</v>
      </c>
      <c r="B2594" s="164"/>
      <c r="C2594" s="164"/>
      <c r="D2594" s="164"/>
      <c r="E2594" s="165"/>
    </row>
    <row r="2595" spans="1:5" ht="14.25">
      <c r="A2595" s="157" t="s">
        <v>314</v>
      </c>
      <c r="B2595" s="158"/>
      <c r="C2595" s="158"/>
      <c r="D2595" s="158"/>
      <c r="E2595" s="159"/>
    </row>
    <row r="2596" spans="1:5" ht="14.25">
      <c r="A2596" s="157" t="s">
        <v>16</v>
      </c>
      <c r="B2596" s="158"/>
      <c r="C2596" s="158"/>
      <c r="D2596" s="158"/>
      <c r="E2596" s="159"/>
    </row>
    <row r="2597" spans="1:5" ht="14.25">
      <c r="A2597" s="160" t="s">
        <v>516</v>
      </c>
      <c r="B2597" s="161"/>
      <c r="C2597" s="161"/>
      <c r="D2597" s="161"/>
      <c r="E2597" s="162"/>
    </row>
    <row r="2598" spans="1:5" ht="42.75">
      <c r="A2598" s="38" t="s">
        <v>146</v>
      </c>
      <c r="B2598" s="38" t="s">
        <v>475</v>
      </c>
      <c r="C2598" s="38" t="s">
        <v>452</v>
      </c>
      <c r="D2598" s="38" t="s">
        <v>476</v>
      </c>
      <c r="E2598" s="38" t="s">
        <v>477</v>
      </c>
    </row>
    <row r="2599" spans="1:5" ht="12.75">
      <c r="A2599" s="39" t="s">
        <v>147</v>
      </c>
      <c r="B2599" s="41"/>
      <c r="C2599" s="41"/>
      <c r="D2599" s="41"/>
      <c r="E2599" s="41"/>
    </row>
    <row r="2600" spans="1:5" ht="12.75">
      <c r="A2600" s="39" t="s">
        <v>148</v>
      </c>
      <c r="B2600" s="41"/>
      <c r="C2600" s="41"/>
      <c r="D2600" s="41"/>
      <c r="E2600" s="41"/>
    </row>
    <row r="2601" spans="1:5" ht="12.75">
      <c r="A2601" s="41" t="s">
        <v>149</v>
      </c>
      <c r="B2601" s="84">
        <v>0</v>
      </c>
      <c r="C2601" s="84">
        <v>0</v>
      </c>
      <c r="D2601" s="84">
        <v>0</v>
      </c>
      <c r="E2601" s="84">
        <v>0</v>
      </c>
    </row>
    <row r="2602" spans="1:5" ht="12.75">
      <c r="A2602" s="41" t="s">
        <v>181</v>
      </c>
      <c r="B2602" s="84">
        <v>0</v>
      </c>
      <c r="C2602" s="84">
        <v>0</v>
      </c>
      <c r="D2602" s="84">
        <v>0</v>
      </c>
      <c r="E2602" s="84">
        <v>0</v>
      </c>
    </row>
    <row r="2603" spans="1:5" ht="12.75">
      <c r="A2603" s="41" t="s">
        <v>182</v>
      </c>
      <c r="B2603" s="84">
        <v>0</v>
      </c>
      <c r="C2603" s="84">
        <v>0</v>
      </c>
      <c r="D2603" s="84">
        <v>0</v>
      </c>
      <c r="E2603" s="84">
        <v>0</v>
      </c>
    </row>
    <row r="2604" spans="1:5" ht="12.75">
      <c r="A2604" s="45" t="s">
        <v>183</v>
      </c>
      <c r="B2604" s="85">
        <f>B2601+B2602+B2603</f>
        <v>0</v>
      </c>
      <c r="C2604" s="85">
        <f>C2601+C2602+C2603</f>
        <v>0</v>
      </c>
      <c r="D2604" s="85">
        <f>D2601+D2602+D2603</f>
        <v>0</v>
      </c>
      <c r="E2604" s="85">
        <f>E2601+E2602+E2603</f>
        <v>0</v>
      </c>
    </row>
    <row r="2605" spans="1:5" ht="12.75">
      <c r="A2605" s="39" t="s">
        <v>184</v>
      </c>
      <c r="B2605" s="84"/>
      <c r="C2605" s="84"/>
      <c r="D2605" s="84"/>
      <c r="E2605" s="84"/>
    </row>
    <row r="2606" spans="1:5" ht="12.75">
      <c r="A2606" s="41" t="s">
        <v>153</v>
      </c>
      <c r="B2606" s="84">
        <v>116840</v>
      </c>
      <c r="C2606" s="84">
        <v>110000</v>
      </c>
      <c r="D2606" s="84">
        <v>220000</v>
      </c>
      <c r="E2606" s="84">
        <v>275000</v>
      </c>
    </row>
    <row r="2607" spans="1:5" ht="12.75">
      <c r="A2607" s="41" t="s">
        <v>154</v>
      </c>
      <c r="B2607" s="84">
        <v>89076</v>
      </c>
      <c r="C2607" s="84">
        <v>65000</v>
      </c>
      <c r="D2607" s="84">
        <v>55000</v>
      </c>
      <c r="E2607" s="84">
        <v>80000</v>
      </c>
    </row>
    <row r="2608" spans="1:5" ht="12.75">
      <c r="A2608" s="41" t="s">
        <v>155</v>
      </c>
      <c r="B2608" s="84">
        <v>25604</v>
      </c>
      <c r="C2608" s="84">
        <v>25000</v>
      </c>
      <c r="D2608" s="84">
        <v>45000</v>
      </c>
      <c r="E2608" s="84">
        <v>50000</v>
      </c>
    </row>
    <row r="2609" spans="1:5" ht="12.75">
      <c r="A2609" s="41" t="s">
        <v>185</v>
      </c>
      <c r="B2609" s="84">
        <v>29948</v>
      </c>
      <c r="C2609" s="84">
        <v>25000</v>
      </c>
      <c r="D2609" s="84">
        <v>13000</v>
      </c>
      <c r="E2609" s="84">
        <v>20000</v>
      </c>
    </row>
    <row r="2610" spans="1:5" ht="12.75">
      <c r="A2610" s="45" t="s">
        <v>105</v>
      </c>
      <c r="B2610" s="85">
        <f>SUM(B2606:B2609)</f>
        <v>261468</v>
      </c>
      <c r="C2610" s="85">
        <f>SUM(C2606:C2609)</f>
        <v>225000</v>
      </c>
      <c r="D2610" s="85">
        <f>SUM(D2606:D2609)</f>
        <v>333000</v>
      </c>
      <c r="E2610" s="85">
        <f>SUM(E2606:E2609)</f>
        <v>425000</v>
      </c>
    </row>
    <row r="2611" spans="1:5" ht="12.75">
      <c r="A2611" s="41" t="s">
        <v>157</v>
      </c>
      <c r="B2611" s="84">
        <v>0</v>
      </c>
      <c r="C2611" s="84">
        <v>8000</v>
      </c>
      <c r="D2611" s="84">
        <v>10000</v>
      </c>
      <c r="E2611" s="84">
        <v>15000</v>
      </c>
    </row>
    <row r="2612" spans="1:5" ht="12.75">
      <c r="A2612" s="41" t="s">
        <v>158</v>
      </c>
      <c r="B2612" s="84">
        <v>10210</v>
      </c>
      <c r="C2612" s="84">
        <v>10000</v>
      </c>
      <c r="D2612" s="84">
        <v>10000</v>
      </c>
      <c r="E2612" s="84">
        <v>10000</v>
      </c>
    </row>
    <row r="2613" spans="1:5" ht="12.75">
      <c r="A2613" s="41" t="s">
        <v>159</v>
      </c>
      <c r="B2613" s="84">
        <v>0</v>
      </c>
      <c r="C2613" s="84">
        <v>0</v>
      </c>
      <c r="D2613" s="84">
        <v>0</v>
      </c>
      <c r="E2613" s="84">
        <v>0</v>
      </c>
    </row>
    <row r="2614" spans="1:5" ht="12.75">
      <c r="A2614" s="45" t="s">
        <v>106</v>
      </c>
      <c r="B2614" s="85">
        <f>B2604+B2610+B2611+B2612+B2613</f>
        <v>271678</v>
      </c>
      <c r="C2614" s="85">
        <f>C2604+C2610+C2611+C2612+C2613</f>
        <v>243000</v>
      </c>
      <c r="D2614" s="85">
        <f>D2604+D2610+D2611+D2612+D2613</f>
        <v>353000</v>
      </c>
      <c r="E2614" s="85">
        <f>E2604+E2610+E2611+E2612+E2613</f>
        <v>450000</v>
      </c>
    </row>
    <row r="2615" spans="1:5" ht="12.75">
      <c r="A2615" s="39" t="s">
        <v>160</v>
      </c>
      <c r="B2615" s="84"/>
      <c r="C2615" s="84"/>
      <c r="D2615" s="84"/>
      <c r="E2615" s="84"/>
    </row>
    <row r="2616" spans="1:5" ht="12.75">
      <c r="A2616" s="39" t="s">
        <v>161</v>
      </c>
      <c r="B2616" s="84"/>
      <c r="C2616" s="84"/>
      <c r="D2616" s="84"/>
      <c r="E2616" s="84"/>
    </row>
    <row r="2617" spans="1:5" ht="12.75">
      <c r="A2617" s="41" t="s">
        <v>186</v>
      </c>
      <c r="B2617" s="84">
        <v>299993</v>
      </c>
      <c r="C2617" s="84">
        <f>420000+30000</f>
        <v>450000</v>
      </c>
      <c r="D2617" s="84">
        <v>450000</v>
      </c>
      <c r="E2617" s="84">
        <f>420000+30000</f>
        <v>450000</v>
      </c>
    </row>
    <row r="2618" spans="1:5" ht="12.75">
      <c r="A2618" s="39" t="s">
        <v>164</v>
      </c>
      <c r="B2618" s="84"/>
      <c r="C2618" s="84"/>
      <c r="D2618" s="84"/>
      <c r="E2618" s="84"/>
    </row>
    <row r="2619" spans="1:5" ht="12.75">
      <c r="A2619" s="41" t="s">
        <v>165</v>
      </c>
      <c r="B2619" s="84">
        <v>24929</v>
      </c>
      <c r="C2619" s="84">
        <v>50000</v>
      </c>
      <c r="D2619" s="84">
        <v>45000</v>
      </c>
      <c r="E2619" s="84">
        <v>50000</v>
      </c>
    </row>
    <row r="2620" spans="1:5" ht="12.75">
      <c r="A2620" s="41" t="s">
        <v>166</v>
      </c>
      <c r="B2620" s="84">
        <v>0</v>
      </c>
      <c r="C2620" s="84">
        <v>0</v>
      </c>
      <c r="D2620" s="84">
        <v>0</v>
      </c>
      <c r="E2620" s="84">
        <v>0</v>
      </c>
    </row>
    <row r="2621" spans="1:5" ht="12.75">
      <c r="A2621" s="41" t="s">
        <v>167</v>
      </c>
      <c r="B2621" s="84">
        <v>4910</v>
      </c>
      <c r="C2621" s="84">
        <v>5000</v>
      </c>
      <c r="D2621" s="84">
        <v>5000</v>
      </c>
      <c r="E2621" s="84">
        <v>5000</v>
      </c>
    </row>
    <row r="2622" spans="1:5" ht="12.75">
      <c r="A2622" s="41" t="s">
        <v>168</v>
      </c>
      <c r="B2622" s="84">
        <v>10000</v>
      </c>
      <c r="C2622" s="84">
        <v>5000</v>
      </c>
      <c r="D2622" s="84">
        <v>5000</v>
      </c>
      <c r="E2622" s="84">
        <v>5000</v>
      </c>
    </row>
    <row r="2623" spans="1:5" ht="12.75">
      <c r="A2623" s="41" t="s">
        <v>169</v>
      </c>
      <c r="B2623" s="84">
        <v>5347</v>
      </c>
      <c r="C2623" s="84">
        <v>10000</v>
      </c>
      <c r="D2623" s="84">
        <v>8000</v>
      </c>
      <c r="E2623" s="84">
        <v>10000</v>
      </c>
    </row>
    <row r="2624" spans="1:5" ht="12.75">
      <c r="A2624" s="41" t="s">
        <v>171</v>
      </c>
      <c r="B2624" s="84">
        <v>0</v>
      </c>
      <c r="C2624" s="84">
        <v>0</v>
      </c>
      <c r="D2624" s="84">
        <v>0</v>
      </c>
      <c r="E2624" s="84">
        <v>0</v>
      </c>
    </row>
    <row r="2625" spans="1:5" ht="12.75">
      <c r="A2625" s="41" t="s">
        <v>172</v>
      </c>
      <c r="B2625" s="84">
        <v>4996</v>
      </c>
      <c r="C2625" s="84">
        <v>5000</v>
      </c>
      <c r="D2625" s="84">
        <v>5000</v>
      </c>
      <c r="E2625" s="84">
        <v>5000</v>
      </c>
    </row>
    <row r="2626" spans="1:5" ht="12.75">
      <c r="A2626" s="39" t="s">
        <v>173</v>
      </c>
      <c r="B2626" s="84"/>
      <c r="C2626" s="84"/>
      <c r="D2626" s="84"/>
      <c r="E2626" s="84"/>
    </row>
    <row r="2627" spans="1:5" ht="12.75">
      <c r="A2627" s="41" t="s">
        <v>174</v>
      </c>
      <c r="B2627" s="84">
        <v>17415</v>
      </c>
      <c r="C2627" s="84">
        <v>40000</v>
      </c>
      <c r="D2627" s="84">
        <v>40000</v>
      </c>
      <c r="E2627" s="84">
        <v>40000</v>
      </c>
    </row>
    <row r="2628" spans="1:5" ht="12.75">
      <c r="A2628" s="41" t="s">
        <v>175</v>
      </c>
      <c r="B2628" s="84">
        <v>90000</v>
      </c>
      <c r="C2628" s="84">
        <v>90000</v>
      </c>
      <c r="D2628" s="84">
        <v>90000</v>
      </c>
      <c r="E2628" s="84">
        <v>90000</v>
      </c>
    </row>
    <row r="2629" spans="1:5" ht="12.75">
      <c r="A2629" s="41" t="s">
        <v>176</v>
      </c>
      <c r="B2629" s="84">
        <v>1290</v>
      </c>
      <c r="C2629" s="84">
        <v>3000</v>
      </c>
      <c r="D2629" s="84">
        <v>2000</v>
      </c>
      <c r="E2629" s="84">
        <v>3000</v>
      </c>
    </row>
    <row r="2630" spans="1:5" ht="12.75">
      <c r="A2630" s="41" t="s">
        <v>177</v>
      </c>
      <c r="B2630" s="84">
        <v>6444</v>
      </c>
      <c r="C2630" s="84">
        <v>6500</v>
      </c>
      <c r="D2630" s="84">
        <v>6500</v>
      </c>
      <c r="E2630" s="84">
        <v>6500</v>
      </c>
    </row>
    <row r="2631" spans="1:5" ht="12.75">
      <c r="A2631" s="41" t="s">
        <v>322</v>
      </c>
      <c r="B2631" s="84">
        <v>0</v>
      </c>
      <c r="C2631" s="84">
        <v>0</v>
      </c>
      <c r="D2631" s="84">
        <v>0</v>
      </c>
      <c r="E2631" s="84">
        <v>13500</v>
      </c>
    </row>
    <row r="2632" spans="1:5" ht="12.75">
      <c r="A2632" s="39" t="s">
        <v>107</v>
      </c>
      <c r="B2632" s="95"/>
      <c r="C2632" s="95"/>
      <c r="D2632" s="95"/>
      <c r="E2632" s="95"/>
    </row>
    <row r="2633" spans="1:5" ht="12.75">
      <c r="A2633" s="41" t="s">
        <v>108</v>
      </c>
      <c r="B2633" s="84">
        <v>59997</v>
      </c>
      <c r="C2633" s="84">
        <v>100000</v>
      </c>
      <c r="D2633" s="84">
        <v>100000</v>
      </c>
      <c r="E2633" s="84">
        <v>100000</v>
      </c>
    </row>
    <row r="2634" spans="1:5" ht="12.75">
      <c r="A2634" s="41" t="s">
        <v>190</v>
      </c>
      <c r="B2634" s="84">
        <v>0</v>
      </c>
      <c r="C2634" s="84">
        <v>0</v>
      </c>
      <c r="D2634" s="84">
        <v>0</v>
      </c>
      <c r="E2634" s="84">
        <v>0</v>
      </c>
    </row>
    <row r="2635" spans="1:5" ht="12.75">
      <c r="A2635" s="39" t="s">
        <v>295</v>
      </c>
      <c r="B2635" s="84"/>
      <c r="C2635" s="84"/>
      <c r="D2635" s="84"/>
      <c r="E2635" s="84"/>
    </row>
    <row r="2636" spans="1:5" ht="12.75">
      <c r="A2636" s="41" t="s">
        <v>192</v>
      </c>
      <c r="B2636" s="84">
        <v>0</v>
      </c>
      <c r="C2636" s="84">
        <v>0</v>
      </c>
      <c r="D2636" s="84">
        <v>0</v>
      </c>
      <c r="E2636" s="84">
        <v>0</v>
      </c>
    </row>
    <row r="2637" spans="1:5" ht="12.75">
      <c r="A2637" s="41" t="s">
        <v>234</v>
      </c>
      <c r="B2637" s="84">
        <v>0</v>
      </c>
      <c r="C2637" s="84">
        <v>0</v>
      </c>
      <c r="D2637" s="84">
        <v>0</v>
      </c>
      <c r="E2637" s="84">
        <v>0</v>
      </c>
    </row>
    <row r="2638" spans="1:5" ht="12.75">
      <c r="A2638" s="39" t="s">
        <v>194</v>
      </c>
      <c r="B2638" s="84"/>
      <c r="C2638" s="84"/>
      <c r="D2638" s="84"/>
      <c r="E2638" s="84"/>
    </row>
    <row r="2639" spans="1:5" ht="12.75">
      <c r="A2639" s="41" t="s">
        <v>195</v>
      </c>
      <c r="B2639" s="84">
        <v>124987</v>
      </c>
      <c r="C2639" s="84">
        <v>130000</v>
      </c>
      <c r="D2639" s="84">
        <v>130000</v>
      </c>
      <c r="E2639" s="84">
        <v>130000</v>
      </c>
    </row>
    <row r="2640" spans="1:5" ht="12.75">
      <c r="A2640" s="48" t="s">
        <v>316</v>
      </c>
      <c r="B2640" s="84">
        <v>0</v>
      </c>
      <c r="C2640" s="84">
        <v>0</v>
      </c>
      <c r="D2640" s="84">
        <v>0</v>
      </c>
      <c r="E2640" s="84">
        <v>0</v>
      </c>
    </row>
    <row r="2641" spans="1:5" ht="12.75">
      <c r="A2641" s="48" t="s">
        <v>0</v>
      </c>
      <c r="B2641" s="84">
        <v>0</v>
      </c>
      <c r="C2641" s="84">
        <v>0</v>
      </c>
      <c r="D2641" s="84">
        <v>0</v>
      </c>
      <c r="E2641" s="84">
        <v>0</v>
      </c>
    </row>
    <row r="2642" spans="1:5" ht="12.75">
      <c r="A2642" s="41" t="s">
        <v>1</v>
      </c>
      <c r="B2642" s="84">
        <v>0</v>
      </c>
      <c r="C2642" s="84">
        <v>0</v>
      </c>
      <c r="D2642" s="84">
        <v>0</v>
      </c>
      <c r="E2642" s="84">
        <v>0</v>
      </c>
    </row>
    <row r="2643" spans="1:5" ht="12.75">
      <c r="A2643" s="39" t="s">
        <v>110</v>
      </c>
      <c r="B2643" s="84"/>
      <c r="C2643" s="84"/>
      <c r="D2643" s="84"/>
      <c r="E2643" s="84"/>
    </row>
    <row r="2644" spans="1:5" ht="12.75">
      <c r="A2644" s="41" t="s">
        <v>196</v>
      </c>
      <c r="B2644" s="84">
        <v>0</v>
      </c>
      <c r="C2644" s="84">
        <v>0</v>
      </c>
      <c r="D2644" s="84">
        <v>0</v>
      </c>
      <c r="E2644" s="84">
        <v>0</v>
      </c>
    </row>
    <row r="2645" spans="1:5" ht="12.75">
      <c r="A2645" s="48" t="s">
        <v>111</v>
      </c>
      <c r="B2645" s="84">
        <v>0</v>
      </c>
      <c r="C2645" s="84">
        <v>0</v>
      </c>
      <c r="D2645" s="84">
        <v>0</v>
      </c>
      <c r="E2645" s="84">
        <v>0</v>
      </c>
    </row>
    <row r="2646" spans="1:5" ht="12.75">
      <c r="A2646" s="45" t="s">
        <v>296</v>
      </c>
      <c r="B2646" s="85">
        <f>SUM(B2617:B2645)</f>
        <v>650308</v>
      </c>
      <c r="C2646" s="85">
        <f>SUM(C2617:C2645)</f>
        <v>894500</v>
      </c>
      <c r="D2646" s="85">
        <f>SUM(D2617:D2645)</f>
        <v>886500</v>
      </c>
      <c r="E2646" s="85">
        <f>SUM(E2617:E2645)</f>
        <v>908000</v>
      </c>
    </row>
    <row r="2651" spans="1:5" ht="14.25">
      <c r="A2651" s="163" t="s">
        <v>319</v>
      </c>
      <c r="B2651" s="164"/>
      <c r="C2651" s="164"/>
      <c r="D2651" s="164"/>
      <c r="E2651" s="165"/>
    </row>
    <row r="2652" spans="1:5" ht="14.25">
      <c r="A2652" s="157" t="s">
        <v>314</v>
      </c>
      <c r="B2652" s="158"/>
      <c r="C2652" s="158"/>
      <c r="D2652" s="158"/>
      <c r="E2652" s="159"/>
    </row>
    <row r="2653" spans="1:5" ht="14.25">
      <c r="A2653" s="157" t="s">
        <v>16</v>
      </c>
      <c r="B2653" s="158"/>
      <c r="C2653" s="158"/>
      <c r="D2653" s="158"/>
      <c r="E2653" s="159"/>
    </row>
    <row r="2654" spans="1:5" ht="14.25">
      <c r="A2654" s="160" t="s">
        <v>516</v>
      </c>
      <c r="B2654" s="161"/>
      <c r="C2654" s="161"/>
      <c r="D2654" s="161"/>
      <c r="E2654" s="162"/>
    </row>
    <row r="2655" spans="1:5" ht="42.75">
      <c r="A2655" s="38" t="s">
        <v>146</v>
      </c>
      <c r="B2655" s="38" t="s">
        <v>475</v>
      </c>
      <c r="C2655" s="38" t="s">
        <v>452</v>
      </c>
      <c r="D2655" s="38" t="s">
        <v>476</v>
      </c>
      <c r="E2655" s="38" t="s">
        <v>477</v>
      </c>
    </row>
    <row r="2656" spans="1:5" ht="12.75">
      <c r="A2656" s="39" t="s">
        <v>113</v>
      </c>
      <c r="B2656" s="43"/>
      <c r="C2656" s="43"/>
      <c r="D2656" s="43"/>
      <c r="E2656" s="43"/>
    </row>
    <row r="2657" spans="1:5" ht="12.75">
      <c r="A2657" s="39" t="s">
        <v>114</v>
      </c>
      <c r="B2657" s="43"/>
      <c r="C2657" s="43"/>
      <c r="D2657" s="43"/>
      <c r="E2657" s="43"/>
    </row>
    <row r="2658" spans="1:5" ht="12.75">
      <c r="A2658" s="41" t="s">
        <v>197</v>
      </c>
      <c r="B2658" s="84">
        <v>0</v>
      </c>
      <c r="C2658" s="84">
        <v>0</v>
      </c>
      <c r="D2658" s="84">
        <v>0</v>
      </c>
      <c r="E2658" s="84">
        <v>0</v>
      </c>
    </row>
    <row r="2659" spans="1:5" ht="12.75">
      <c r="A2659" s="41" t="s">
        <v>198</v>
      </c>
      <c r="B2659" s="84">
        <v>0</v>
      </c>
      <c r="C2659" s="84">
        <v>0</v>
      </c>
      <c r="D2659" s="84">
        <v>0</v>
      </c>
      <c r="E2659" s="84">
        <v>0</v>
      </c>
    </row>
    <row r="2660" spans="1:5" ht="12.75">
      <c r="A2660" s="41" t="s">
        <v>199</v>
      </c>
      <c r="B2660" s="84">
        <v>0</v>
      </c>
      <c r="C2660" s="84">
        <v>0</v>
      </c>
      <c r="D2660" s="84">
        <v>0</v>
      </c>
      <c r="E2660" s="84">
        <v>0</v>
      </c>
    </row>
    <row r="2661" spans="1:5" ht="12.75">
      <c r="A2661" s="41" t="s">
        <v>200</v>
      </c>
      <c r="B2661" s="84">
        <v>0</v>
      </c>
      <c r="C2661" s="84">
        <v>0</v>
      </c>
      <c r="D2661" s="84">
        <v>0</v>
      </c>
      <c r="E2661" s="84">
        <v>0</v>
      </c>
    </row>
    <row r="2662" spans="1:5" ht="12.75">
      <c r="A2662" s="41" t="s">
        <v>304</v>
      </c>
      <c r="B2662" s="84">
        <v>0</v>
      </c>
      <c r="C2662" s="84">
        <v>0</v>
      </c>
      <c r="D2662" s="84">
        <v>0</v>
      </c>
      <c r="E2662" s="84">
        <v>0</v>
      </c>
    </row>
    <row r="2663" spans="1:5" ht="12.75">
      <c r="A2663" s="41" t="s">
        <v>305</v>
      </c>
      <c r="B2663" s="84">
        <v>0</v>
      </c>
      <c r="C2663" s="84">
        <v>0</v>
      </c>
      <c r="D2663" s="84">
        <v>0</v>
      </c>
      <c r="E2663" s="84">
        <v>0</v>
      </c>
    </row>
    <row r="2664" spans="1:5" ht="12.75">
      <c r="A2664" s="41" t="s">
        <v>306</v>
      </c>
      <c r="B2664" s="84">
        <v>0</v>
      </c>
      <c r="C2664" s="84">
        <v>0</v>
      </c>
      <c r="D2664" s="84">
        <v>0</v>
      </c>
      <c r="E2664" s="84">
        <v>0</v>
      </c>
    </row>
    <row r="2665" spans="1:5" ht="12.75">
      <c r="A2665" s="41" t="s">
        <v>308</v>
      </c>
      <c r="B2665" s="84">
        <v>0</v>
      </c>
      <c r="C2665" s="84">
        <v>0</v>
      </c>
      <c r="D2665" s="84">
        <v>0</v>
      </c>
      <c r="E2665" s="84">
        <v>0</v>
      </c>
    </row>
    <row r="2666" spans="1:5" ht="12.75">
      <c r="A2666" s="39" t="s">
        <v>309</v>
      </c>
      <c r="B2666" s="84"/>
      <c r="C2666" s="84"/>
      <c r="D2666" s="84"/>
      <c r="E2666" s="84"/>
    </row>
    <row r="2667" spans="1:5" ht="12.75">
      <c r="A2667" s="41" t="s">
        <v>100</v>
      </c>
      <c r="B2667" s="84">
        <v>0</v>
      </c>
      <c r="C2667" s="84">
        <v>0</v>
      </c>
      <c r="D2667" s="84">
        <v>0</v>
      </c>
      <c r="E2667" s="84">
        <v>0</v>
      </c>
    </row>
    <row r="2668" spans="1:5" ht="12.75">
      <c r="A2668" s="41" t="s">
        <v>310</v>
      </c>
      <c r="B2668" s="84">
        <v>0</v>
      </c>
      <c r="C2668" s="84">
        <v>0</v>
      </c>
      <c r="D2668" s="84">
        <v>0</v>
      </c>
      <c r="E2668" s="84">
        <v>0</v>
      </c>
    </row>
    <row r="2669" spans="1:5" ht="12.75">
      <c r="A2669" s="45" t="s">
        <v>312</v>
      </c>
      <c r="B2669" s="85">
        <f>B2658+B2659+B2660+B2661+B2662+B2663+B2664+B2665+B2667+B2668</f>
        <v>0</v>
      </c>
      <c r="C2669" s="85">
        <f>C2658+C2659+C2660+C2661+C2662+C2663+C2664+C2665+C2667+C2668</f>
        <v>0</v>
      </c>
      <c r="D2669" s="85">
        <f>D2658+D2659+D2660+D2661+D2662+D2663+D2664+D2665+D2667+D2668</f>
        <v>0</v>
      </c>
      <c r="E2669" s="85">
        <f>E2658+E2659+E2660+E2661+E2662+E2663+E2664+E2665+E2667+E2668</f>
        <v>0</v>
      </c>
    </row>
    <row r="2670" spans="1:5" ht="12.75">
      <c r="A2670" s="39" t="s">
        <v>297</v>
      </c>
      <c r="B2670" s="84"/>
      <c r="C2670" s="84"/>
      <c r="D2670" s="84"/>
      <c r="E2670" s="84"/>
    </row>
    <row r="2671" spans="1:5" ht="12.75">
      <c r="A2671" s="41" t="s">
        <v>359</v>
      </c>
      <c r="B2671" s="84">
        <v>0</v>
      </c>
      <c r="C2671" s="84">
        <v>0</v>
      </c>
      <c r="D2671" s="84">
        <v>0</v>
      </c>
      <c r="E2671" s="84">
        <v>0</v>
      </c>
    </row>
    <row r="2672" spans="1:5" ht="12.75">
      <c r="A2672" s="41" t="s">
        <v>119</v>
      </c>
      <c r="B2672" s="84">
        <v>0</v>
      </c>
      <c r="C2672" s="84">
        <v>0</v>
      </c>
      <c r="D2672" s="84">
        <v>0</v>
      </c>
      <c r="E2672" s="84">
        <v>0</v>
      </c>
    </row>
    <row r="2673" spans="1:5" ht="12.75">
      <c r="A2673" s="41" t="s">
        <v>120</v>
      </c>
      <c r="B2673" s="84">
        <v>0</v>
      </c>
      <c r="C2673" s="84">
        <v>0</v>
      </c>
      <c r="D2673" s="84">
        <v>0</v>
      </c>
      <c r="E2673" s="84">
        <v>0</v>
      </c>
    </row>
    <row r="2674" spans="1:5" ht="12.75">
      <c r="A2674" s="41" t="s">
        <v>363</v>
      </c>
      <c r="B2674" s="84">
        <v>0</v>
      </c>
      <c r="C2674" s="84">
        <v>0</v>
      </c>
      <c r="D2674" s="84">
        <v>0</v>
      </c>
      <c r="E2674" s="84">
        <v>0</v>
      </c>
    </row>
    <row r="2675" spans="1:5" ht="12.75">
      <c r="A2675" s="41" t="s">
        <v>17</v>
      </c>
      <c r="B2675" s="84">
        <v>0</v>
      </c>
      <c r="C2675" s="84">
        <v>0</v>
      </c>
      <c r="D2675" s="84">
        <v>0</v>
      </c>
      <c r="E2675" s="84">
        <v>0</v>
      </c>
    </row>
    <row r="2676" spans="1:5" ht="12.75">
      <c r="A2676" s="41" t="s">
        <v>315</v>
      </c>
      <c r="B2676" s="84">
        <v>99875</v>
      </c>
      <c r="C2676" s="84">
        <v>0</v>
      </c>
      <c r="D2676" s="84">
        <v>0</v>
      </c>
      <c r="E2676" s="84">
        <v>0</v>
      </c>
    </row>
    <row r="2677" spans="1:5" ht="12.75">
      <c r="A2677" s="45" t="s">
        <v>126</v>
      </c>
      <c r="B2677" s="85">
        <f>B2671+B2672+B2673+B2674+B2675+B2676</f>
        <v>99875</v>
      </c>
      <c r="C2677" s="85">
        <f>C2671+C2672+C2673+C2674+C2675+C2676</f>
        <v>0</v>
      </c>
      <c r="D2677" s="85">
        <f>D2671+D2672+D2673+D2674+D2675+D2676</f>
        <v>0</v>
      </c>
      <c r="E2677" s="85">
        <f>E2671+E2672+E2673+E2674+E2675+E2676</f>
        <v>0</v>
      </c>
    </row>
    <row r="2678" spans="1:5" ht="12.75">
      <c r="A2678" s="45" t="s">
        <v>313</v>
      </c>
      <c r="B2678" s="85">
        <f>B2646+B2669+B2677</f>
        <v>750183</v>
      </c>
      <c r="C2678" s="85">
        <f>C2646+C2669+C2677</f>
        <v>894500</v>
      </c>
      <c r="D2678" s="85">
        <f>D2646+D2669+D2677</f>
        <v>886500</v>
      </c>
      <c r="E2678" s="85">
        <f>E2646+E2669+E2677</f>
        <v>908000</v>
      </c>
    </row>
    <row r="2679" spans="1:5" ht="12.75">
      <c r="A2679" s="113" t="s">
        <v>357</v>
      </c>
      <c r="B2679" s="117">
        <f>B2614+B2646+B2669+B2677</f>
        <v>1021861</v>
      </c>
      <c r="C2679" s="117">
        <f>C2614+C2646+C2669+C2677</f>
        <v>1137500</v>
      </c>
      <c r="D2679" s="117">
        <f>D2614+D2646+D2669+D2677</f>
        <v>1239500</v>
      </c>
      <c r="E2679" s="117">
        <f>E2614+E2646+E2669+E2677</f>
        <v>1358000</v>
      </c>
    </row>
    <row r="2680" spans="1:5" ht="12.75">
      <c r="A2680" s="20"/>
      <c r="B2680" s="20"/>
      <c r="C2680" s="20"/>
      <c r="D2680" s="20"/>
      <c r="E2680" s="20"/>
    </row>
    <row r="2681" spans="1:5" ht="12.75">
      <c r="A2681" s="10"/>
      <c r="B2681" s="10"/>
      <c r="C2681" s="10"/>
      <c r="D2681" s="10"/>
      <c r="E2681" s="10"/>
    </row>
    <row r="2682" spans="1:5" ht="12.75">
      <c r="A2682" s="10"/>
      <c r="B2682" s="10"/>
      <c r="C2682" s="10"/>
      <c r="D2682" s="10"/>
      <c r="E2682" s="10"/>
    </row>
    <row r="2683" spans="1:5" ht="12.75">
      <c r="A2683" s="10"/>
      <c r="B2683" s="10"/>
      <c r="C2683" s="10"/>
      <c r="D2683" s="10"/>
      <c r="E2683" s="10"/>
    </row>
    <row r="2684" spans="1:5" ht="12.75">
      <c r="A2684" s="10"/>
      <c r="B2684" s="10"/>
      <c r="C2684" s="10"/>
      <c r="D2684" s="10"/>
      <c r="E2684" s="10"/>
    </row>
    <row r="2685" spans="1:5" ht="12.75">
      <c r="A2685" s="10"/>
      <c r="B2685" s="10"/>
      <c r="C2685" s="10"/>
      <c r="D2685" s="10"/>
      <c r="E2685" s="10"/>
    </row>
    <row r="2686" spans="1:5" ht="12.75">
      <c r="A2686" s="10"/>
      <c r="B2686" s="10"/>
      <c r="C2686" s="10"/>
      <c r="D2686" s="10"/>
      <c r="E2686" s="10"/>
    </row>
    <row r="2687" spans="1:5" ht="12.75">
      <c r="A2687" s="10"/>
      <c r="B2687" s="10"/>
      <c r="C2687" s="10"/>
      <c r="D2687" s="10"/>
      <c r="E2687" s="10"/>
    </row>
    <row r="2688" spans="1:5" ht="12.75">
      <c r="A2688" s="10"/>
      <c r="B2688" s="10"/>
      <c r="C2688" s="10"/>
      <c r="D2688" s="10"/>
      <c r="E2688" s="10"/>
    </row>
    <row r="2689" spans="1:5" ht="12.75">
      <c r="A2689" s="10"/>
      <c r="B2689" s="10"/>
      <c r="C2689" s="10"/>
      <c r="D2689" s="10"/>
      <c r="E2689" s="10"/>
    </row>
    <row r="2690" spans="1:5" ht="12.75">
      <c r="A2690" s="10"/>
      <c r="B2690" s="10"/>
      <c r="C2690" s="10"/>
      <c r="D2690" s="10"/>
      <c r="E2690" s="10"/>
    </row>
    <row r="2691" spans="1:5" ht="12.75">
      <c r="A2691" s="10"/>
      <c r="B2691" s="10"/>
      <c r="C2691" s="10"/>
      <c r="D2691" s="10"/>
      <c r="E2691" s="10"/>
    </row>
    <row r="2692" spans="1:5" ht="12.75">
      <c r="A2692" s="10"/>
      <c r="B2692" s="10"/>
      <c r="C2692" s="10"/>
      <c r="D2692" s="10"/>
      <c r="E2692" s="10"/>
    </row>
    <row r="2693" spans="1:5" ht="12.75">
      <c r="A2693" s="10"/>
      <c r="B2693" s="10"/>
      <c r="C2693" s="10"/>
      <c r="D2693" s="10"/>
      <c r="E2693" s="10"/>
    </row>
    <row r="2694" spans="1:5" ht="12.75">
      <c r="A2694" s="10"/>
      <c r="B2694" s="10"/>
      <c r="C2694" s="10"/>
      <c r="D2694" s="10"/>
      <c r="E2694" s="10"/>
    </row>
    <row r="2695" spans="1:5" ht="12.75">
      <c r="A2695" s="10"/>
      <c r="B2695" s="10"/>
      <c r="C2695" s="10"/>
      <c r="D2695" s="10"/>
      <c r="E2695" s="10"/>
    </row>
    <row r="2696" spans="1:5" ht="12.75">
      <c r="A2696" s="10"/>
      <c r="B2696" s="10"/>
      <c r="C2696" s="10"/>
      <c r="D2696" s="10"/>
      <c r="E2696" s="10"/>
    </row>
    <row r="2697" spans="1:5" ht="12.75">
      <c r="A2697" s="10"/>
      <c r="B2697" s="10"/>
      <c r="C2697" s="10"/>
      <c r="D2697" s="10"/>
      <c r="E2697" s="10"/>
    </row>
    <row r="2698" spans="1:5" ht="12.75">
      <c r="A2698" s="10"/>
      <c r="B2698" s="10"/>
      <c r="C2698" s="10"/>
      <c r="D2698" s="10"/>
      <c r="E2698" s="10"/>
    </row>
    <row r="2699" spans="1:5" ht="12.75">
      <c r="A2699" s="10"/>
      <c r="B2699" s="10"/>
      <c r="C2699" s="10"/>
      <c r="D2699" s="10"/>
      <c r="E2699" s="10"/>
    </row>
    <row r="2700" spans="1:5" ht="12.75">
      <c r="A2700" s="10"/>
      <c r="B2700" s="10"/>
      <c r="C2700" s="10"/>
      <c r="D2700" s="10"/>
      <c r="E2700" s="10"/>
    </row>
    <row r="2701" spans="1:5" ht="12.75">
      <c r="A2701" s="24"/>
      <c r="B2701" s="24"/>
      <c r="C2701" s="24"/>
      <c r="D2701" s="24"/>
      <c r="E2701" s="24"/>
    </row>
    <row r="2702" spans="1:5" ht="12.75">
      <c r="A2702" s="24"/>
      <c r="B2702" s="24"/>
      <c r="C2702" s="24"/>
      <c r="D2702" s="24"/>
      <c r="E2702" s="24"/>
    </row>
    <row r="2703" spans="1:5" ht="12.75">
      <c r="A2703" s="24"/>
      <c r="B2703" s="24"/>
      <c r="C2703" s="24"/>
      <c r="D2703" s="24"/>
      <c r="E2703" s="24"/>
    </row>
    <row r="2704" spans="1:5" s="31" customFormat="1" ht="12.75">
      <c r="A2704" s="27"/>
      <c r="B2704" s="27"/>
      <c r="C2704" s="27"/>
      <c r="D2704" s="27"/>
      <c r="E2704" s="27"/>
    </row>
    <row r="2705" spans="1:5" s="31" customFormat="1" ht="14.25">
      <c r="A2705" s="157" t="s">
        <v>319</v>
      </c>
      <c r="B2705" s="158"/>
      <c r="C2705" s="158"/>
      <c r="D2705" s="158"/>
      <c r="E2705" s="159"/>
    </row>
    <row r="2706" spans="1:5" s="31" customFormat="1" ht="14.25">
      <c r="A2706" s="157" t="s">
        <v>90</v>
      </c>
      <c r="B2706" s="158"/>
      <c r="C2706" s="158"/>
      <c r="D2706" s="158"/>
      <c r="E2706" s="159"/>
    </row>
    <row r="2707" spans="1:5" s="31" customFormat="1" ht="14.25">
      <c r="A2707" s="157" t="s">
        <v>91</v>
      </c>
      <c r="B2707" s="158"/>
      <c r="C2707" s="158"/>
      <c r="D2707" s="158"/>
      <c r="E2707" s="159"/>
    </row>
    <row r="2708" spans="1:5" s="31" customFormat="1" ht="14.25">
      <c r="A2708" s="160" t="s">
        <v>516</v>
      </c>
      <c r="B2708" s="161"/>
      <c r="C2708" s="161"/>
      <c r="D2708" s="161"/>
      <c r="E2708" s="162"/>
    </row>
    <row r="2709" spans="1:5" s="31" customFormat="1" ht="42.75">
      <c r="A2709" s="38" t="s">
        <v>146</v>
      </c>
      <c r="B2709" s="38" t="s">
        <v>475</v>
      </c>
      <c r="C2709" s="38" t="s">
        <v>452</v>
      </c>
      <c r="D2709" s="38" t="s">
        <v>476</v>
      </c>
      <c r="E2709" s="38" t="s">
        <v>477</v>
      </c>
    </row>
    <row r="2710" spans="1:5" s="31" customFormat="1" ht="12.75">
      <c r="A2710" s="39" t="s">
        <v>456</v>
      </c>
      <c r="B2710" s="84">
        <v>320000</v>
      </c>
      <c r="C2710" s="84">
        <v>500000</v>
      </c>
      <c r="D2710" s="84">
        <v>500000</v>
      </c>
      <c r="E2710" s="84">
        <v>500000</v>
      </c>
    </row>
    <row r="2711" spans="1:5" s="31" customFormat="1" ht="12.75">
      <c r="A2711" s="39" t="s">
        <v>457</v>
      </c>
      <c r="B2711" s="84"/>
      <c r="C2711" s="84"/>
      <c r="D2711" s="84"/>
      <c r="E2711" s="84"/>
    </row>
    <row r="2712" spans="1:5" s="31" customFormat="1" ht="12.75">
      <c r="A2712" s="41"/>
      <c r="B2712" s="84"/>
      <c r="C2712" s="84"/>
      <c r="D2712" s="84"/>
      <c r="E2712" s="84"/>
    </row>
    <row r="2713" spans="1:5" s="31" customFormat="1" ht="12.75">
      <c r="A2713" s="39" t="s">
        <v>92</v>
      </c>
      <c r="B2713" s="84">
        <v>397034</v>
      </c>
      <c r="C2713" s="84">
        <v>500000</v>
      </c>
      <c r="D2713" s="84">
        <v>500000</v>
      </c>
      <c r="E2713" s="84">
        <v>500000</v>
      </c>
    </row>
    <row r="2714" spans="1:5" s="31" customFormat="1" ht="12.75">
      <c r="A2714" s="41"/>
      <c r="B2714" s="84"/>
      <c r="C2714" s="84"/>
      <c r="D2714" s="84"/>
      <c r="E2714" s="84"/>
    </row>
    <row r="2715" spans="1:5" s="31" customFormat="1" ht="12.75">
      <c r="A2715" s="52" t="s">
        <v>93</v>
      </c>
      <c r="B2715" s="84">
        <v>859090</v>
      </c>
      <c r="C2715" s="84">
        <v>1000000</v>
      </c>
      <c r="D2715" s="84">
        <v>1000000</v>
      </c>
      <c r="E2715" s="84">
        <v>1000000</v>
      </c>
    </row>
    <row r="2716" spans="1:5" s="31" customFormat="1" ht="12.75">
      <c r="A2716" s="39" t="s">
        <v>458</v>
      </c>
      <c r="B2716" s="84"/>
      <c r="C2716" s="84"/>
      <c r="D2716" s="84"/>
      <c r="E2716" s="84"/>
    </row>
    <row r="2717" spans="1:5" s="31" customFormat="1" ht="12.75">
      <c r="A2717" s="41"/>
      <c r="B2717" s="84"/>
      <c r="C2717" s="84"/>
      <c r="D2717" s="84"/>
      <c r="E2717" s="84"/>
    </row>
    <row r="2718" spans="1:5" s="31" customFormat="1" ht="12.75">
      <c r="A2718" s="41"/>
      <c r="B2718" s="84"/>
      <c r="C2718" s="84"/>
      <c r="D2718" s="84"/>
      <c r="E2718" s="84"/>
    </row>
    <row r="2719" spans="1:5" s="31" customFormat="1" ht="12.75">
      <c r="A2719" s="113" t="s">
        <v>129</v>
      </c>
      <c r="B2719" s="117">
        <f>B2710+B2713+B2715</f>
        <v>1576124</v>
      </c>
      <c r="C2719" s="117">
        <f>C2710+C2713+C2715</f>
        <v>2000000</v>
      </c>
      <c r="D2719" s="117">
        <f>D2710+D2713+D2715</f>
        <v>2000000</v>
      </c>
      <c r="E2719" s="117">
        <f>E2710+E2713+E2715</f>
        <v>2000000</v>
      </c>
    </row>
    <row r="2720" spans="1:5" s="31" customFormat="1" ht="12.75">
      <c r="A2720" s="20"/>
      <c r="B2720" s="20"/>
      <c r="C2720" s="20"/>
      <c r="D2720" s="20"/>
      <c r="E2720" s="20"/>
    </row>
    <row r="2721" spans="1:5" s="31" customFormat="1" ht="12.75">
      <c r="A2721" s="18"/>
      <c r="B2721" s="10"/>
      <c r="C2721" s="10"/>
      <c r="D2721" s="10"/>
      <c r="E2721" s="10"/>
    </row>
    <row r="2722" spans="1:5" s="31" customFormat="1" ht="12.75">
      <c r="A2722" s="10"/>
      <c r="B2722" s="10"/>
      <c r="C2722" s="10"/>
      <c r="D2722" s="10"/>
      <c r="E2722" s="10"/>
    </row>
    <row r="2723" spans="1:5" s="31" customFormat="1" ht="12.75">
      <c r="A2723" s="126"/>
      <c r="B2723" s="18"/>
      <c r="C2723" s="18"/>
      <c r="D2723" s="18"/>
      <c r="E2723" s="18"/>
    </row>
    <row r="2724" spans="1:5" s="31" customFormat="1" ht="12.75">
      <c r="A2724" s="10"/>
      <c r="B2724" s="10"/>
      <c r="C2724" s="10"/>
      <c r="D2724" s="10"/>
      <c r="E2724" s="10"/>
    </row>
    <row r="2725" spans="1:5" s="31" customFormat="1" ht="12.75">
      <c r="A2725" s="18"/>
      <c r="B2725" s="10"/>
      <c r="C2725" s="10"/>
      <c r="D2725" s="10"/>
      <c r="E2725" s="10"/>
    </row>
    <row r="2726" spans="1:5" s="31" customFormat="1" ht="12.75">
      <c r="A2726" s="10"/>
      <c r="B2726" s="10"/>
      <c r="C2726" s="10"/>
      <c r="D2726" s="10"/>
      <c r="E2726" s="10"/>
    </row>
    <row r="2727" spans="1:5" s="31" customFormat="1" ht="12.75">
      <c r="A2727" s="126"/>
      <c r="B2727" s="18"/>
      <c r="C2727" s="18"/>
      <c r="D2727" s="18"/>
      <c r="E2727" s="18"/>
    </row>
    <row r="2728" spans="1:5" s="31" customFormat="1" ht="12.75">
      <c r="A2728" s="79"/>
      <c r="B2728" s="10"/>
      <c r="C2728" s="10"/>
      <c r="D2728" s="10"/>
      <c r="E2728" s="10"/>
    </row>
    <row r="2729" spans="1:5" s="31" customFormat="1" ht="12.75">
      <c r="A2729" s="18"/>
      <c r="B2729" s="10"/>
      <c r="C2729" s="10"/>
      <c r="D2729" s="10"/>
      <c r="E2729" s="10"/>
    </row>
    <row r="2730" spans="1:5" s="31" customFormat="1" ht="12.75">
      <c r="A2730" s="18"/>
      <c r="B2730" s="10"/>
      <c r="C2730" s="10"/>
      <c r="D2730" s="10"/>
      <c r="E2730" s="10"/>
    </row>
    <row r="2731" spans="1:5" s="31" customFormat="1" ht="12.75">
      <c r="A2731" s="10"/>
      <c r="B2731" s="10"/>
      <c r="C2731" s="10"/>
      <c r="D2731" s="10"/>
      <c r="E2731" s="10"/>
    </row>
    <row r="2732" spans="1:5" s="31" customFormat="1" ht="12.75">
      <c r="A2732" s="10"/>
      <c r="B2732" s="10"/>
      <c r="C2732" s="10"/>
      <c r="D2732" s="10"/>
      <c r="E2732" s="10"/>
    </row>
    <row r="2733" spans="1:5" s="31" customFormat="1" ht="12.75">
      <c r="A2733" s="10"/>
      <c r="B2733" s="10"/>
      <c r="C2733" s="10"/>
      <c r="D2733" s="10"/>
      <c r="E2733" s="10"/>
    </row>
    <row r="2734" spans="1:5" s="31" customFormat="1" ht="12.75">
      <c r="A2734" s="10"/>
      <c r="B2734" s="10"/>
      <c r="C2734" s="10"/>
      <c r="D2734" s="10"/>
      <c r="E2734" s="10"/>
    </row>
    <row r="2735" spans="1:5" s="31" customFormat="1" ht="12.75">
      <c r="A2735" s="10"/>
      <c r="B2735" s="10"/>
      <c r="C2735" s="10"/>
      <c r="D2735" s="10"/>
      <c r="E2735" s="10"/>
    </row>
    <row r="2736" spans="1:5" s="31" customFormat="1" ht="12.75">
      <c r="A2736" s="10"/>
      <c r="B2736" s="10"/>
      <c r="C2736" s="10"/>
      <c r="D2736" s="10"/>
      <c r="E2736" s="10"/>
    </row>
    <row r="2737" spans="1:5" s="31" customFormat="1" ht="12.75">
      <c r="A2737" s="10"/>
      <c r="B2737" s="10"/>
      <c r="C2737" s="10"/>
      <c r="D2737" s="10"/>
      <c r="E2737" s="10"/>
    </row>
    <row r="2738" spans="1:5" s="31" customFormat="1" ht="12.75">
      <c r="A2738" s="10"/>
      <c r="B2738" s="10"/>
      <c r="C2738" s="10"/>
      <c r="D2738" s="10"/>
      <c r="E2738" s="10"/>
    </row>
    <row r="2739" spans="1:5" s="31" customFormat="1" ht="12.75">
      <c r="A2739" s="10"/>
      <c r="B2739" s="10"/>
      <c r="C2739" s="10"/>
      <c r="D2739" s="10"/>
      <c r="E2739" s="10"/>
    </row>
    <row r="2740" spans="1:5" s="31" customFormat="1" ht="12.75">
      <c r="A2740" s="18"/>
      <c r="B2740" s="10"/>
      <c r="C2740" s="10"/>
      <c r="D2740" s="10"/>
      <c r="E2740" s="10"/>
    </row>
    <row r="2741" spans="1:5" s="31" customFormat="1" ht="12.75">
      <c r="A2741" s="10"/>
      <c r="B2741" s="10"/>
      <c r="C2741" s="10"/>
      <c r="D2741" s="10"/>
      <c r="E2741" s="10"/>
    </row>
    <row r="2742" spans="1:5" s="31" customFormat="1" ht="12.75">
      <c r="A2742" s="10"/>
      <c r="B2742" s="10"/>
      <c r="C2742" s="10"/>
      <c r="D2742" s="10"/>
      <c r="E2742" s="10"/>
    </row>
    <row r="2743" spans="1:5" s="31" customFormat="1" ht="12.75">
      <c r="A2743" s="18"/>
      <c r="B2743" s="10"/>
      <c r="C2743" s="10"/>
      <c r="D2743" s="10"/>
      <c r="E2743" s="10"/>
    </row>
    <row r="2744" spans="1:5" s="31" customFormat="1" ht="12.75">
      <c r="A2744" s="10"/>
      <c r="B2744" s="10"/>
      <c r="C2744" s="10"/>
      <c r="D2744" s="10"/>
      <c r="E2744" s="10"/>
    </row>
    <row r="2745" spans="1:5" s="31" customFormat="1" ht="12.75">
      <c r="A2745" s="10"/>
      <c r="B2745" s="10"/>
      <c r="C2745" s="10"/>
      <c r="D2745" s="10"/>
      <c r="E2745" s="10"/>
    </row>
    <row r="2746" spans="1:5" s="31" customFormat="1" ht="12.75">
      <c r="A2746" s="10"/>
      <c r="B2746" s="10"/>
      <c r="C2746" s="10"/>
      <c r="D2746" s="10"/>
      <c r="E2746" s="10"/>
    </row>
    <row r="2747" spans="1:5" s="31" customFormat="1" ht="12.75">
      <c r="A2747" s="10"/>
      <c r="B2747" s="10"/>
      <c r="C2747" s="10"/>
      <c r="D2747" s="10"/>
      <c r="E2747" s="10"/>
    </row>
    <row r="2748" spans="1:5" s="31" customFormat="1" ht="12.75">
      <c r="A2748" s="10"/>
      <c r="B2748" s="10"/>
      <c r="C2748" s="10"/>
      <c r="D2748" s="10"/>
      <c r="E2748" s="10"/>
    </row>
    <row r="2749" spans="1:5" s="31" customFormat="1" ht="12.75">
      <c r="A2749" s="79"/>
      <c r="B2749" s="10"/>
      <c r="C2749" s="10"/>
      <c r="D2749" s="10"/>
      <c r="E2749" s="10"/>
    </row>
    <row r="2750" spans="1:5" s="31" customFormat="1" ht="12.75">
      <c r="A2750" s="79"/>
      <c r="B2750" s="10"/>
      <c r="C2750" s="10"/>
      <c r="D2750" s="10"/>
      <c r="E2750" s="10"/>
    </row>
    <row r="2751" spans="1:5" s="31" customFormat="1" ht="12.75">
      <c r="A2751" s="79"/>
      <c r="B2751" s="10"/>
      <c r="C2751" s="10"/>
      <c r="D2751" s="10"/>
      <c r="E2751" s="10"/>
    </row>
    <row r="2752" spans="1:5" s="31" customFormat="1" ht="12.75">
      <c r="A2752" s="10"/>
      <c r="B2752" s="10"/>
      <c r="C2752" s="10"/>
      <c r="D2752" s="10"/>
      <c r="E2752" s="10"/>
    </row>
    <row r="2753" spans="1:5" s="31" customFormat="1" ht="12.75">
      <c r="A2753" s="33"/>
      <c r="B2753" s="33"/>
      <c r="C2753" s="33"/>
      <c r="D2753" s="33"/>
      <c r="E2753" s="33"/>
    </row>
    <row r="2754" spans="1:5" s="31" customFormat="1" ht="12.75">
      <c r="A2754" s="33"/>
      <c r="B2754" s="33"/>
      <c r="C2754" s="33"/>
      <c r="D2754" s="33"/>
      <c r="E2754" s="33"/>
    </row>
    <row r="2755" spans="1:5" s="31" customFormat="1" ht="12.75">
      <c r="A2755" s="33"/>
      <c r="B2755" s="33"/>
      <c r="C2755" s="33"/>
      <c r="D2755" s="33"/>
      <c r="E2755" s="33"/>
    </row>
    <row r="2756" s="31" customFormat="1" ht="12.75"/>
    <row r="2757" spans="1:5" s="31" customFormat="1" ht="14.25">
      <c r="A2757" s="163" t="s">
        <v>319</v>
      </c>
      <c r="B2757" s="164"/>
      <c r="C2757" s="164"/>
      <c r="D2757" s="164"/>
      <c r="E2757" s="165"/>
    </row>
    <row r="2758" spans="1:5" s="31" customFormat="1" ht="14.25">
      <c r="A2758" s="157" t="s">
        <v>130</v>
      </c>
      <c r="B2758" s="158"/>
      <c r="C2758" s="158"/>
      <c r="D2758" s="158"/>
      <c r="E2758" s="159"/>
    </row>
    <row r="2759" spans="1:5" s="31" customFormat="1" ht="14.25">
      <c r="A2759" s="157" t="s">
        <v>91</v>
      </c>
      <c r="B2759" s="158"/>
      <c r="C2759" s="158"/>
      <c r="D2759" s="158"/>
      <c r="E2759" s="159"/>
    </row>
    <row r="2760" spans="1:5" s="31" customFormat="1" ht="14.25">
      <c r="A2760" s="160" t="s">
        <v>516</v>
      </c>
      <c r="B2760" s="161"/>
      <c r="C2760" s="161"/>
      <c r="D2760" s="161"/>
      <c r="E2760" s="162"/>
    </row>
    <row r="2761" spans="1:5" s="31" customFormat="1" ht="42.75">
      <c r="A2761" s="38" t="s">
        <v>146</v>
      </c>
      <c r="B2761" s="38" t="s">
        <v>475</v>
      </c>
      <c r="C2761" s="38" t="s">
        <v>452</v>
      </c>
      <c r="D2761" s="38" t="s">
        <v>476</v>
      </c>
      <c r="E2761" s="38" t="s">
        <v>477</v>
      </c>
    </row>
    <row r="2762" spans="1:9" s="31" customFormat="1" ht="14.25">
      <c r="A2762" s="58" t="s">
        <v>380</v>
      </c>
      <c r="B2762" s="38"/>
      <c r="C2762" s="38"/>
      <c r="D2762" s="38"/>
      <c r="E2762" s="38"/>
      <c r="I2762" s="81"/>
    </row>
    <row r="2763" spans="1:9" s="31" customFormat="1" ht="14.25">
      <c r="A2763" s="38"/>
      <c r="B2763" s="38"/>
      <c r="C2763" s="38"/>
      <c r="D2763" s="38"/>
      <c r="E2763" s="38"/>
      <c r="I2763" s="81"/>
    </row>
    <row r="2764" spans="1:9" s="31" customFormat="1" ht="12.75">
      <c r="A2764" s="39" t="s">
        <v>378</v>
      </c>
      <c r="B2764" s="84">
        <v>0</v>
      </c>
      <c r="C2764" s="84">
        <v>0</v>
      </c>
      <c r="D2764" s="84">
        <v>0</v>
      </c>
      <c r="E2764" s="84">
        <v>0</v>
      </c>
      <c r="I2764" s="81"/>
    </row>
    <row r="2765" spans="1:9" s="31" customFormat="1" ht="12.75">
      <c r="A2765" s="39" t="s">
        <v>131</v>
      </c>
      <c r="B2765" s="84">
        <v>32200</v>
      </c>
      <c r="C2765" s="84">
        <v>50000</v>
      </c>
      <c r="D2765" s="84">
        <v>50000</v>
      </c>
      <c r="E2765" s="84">
        <v>50000</v>
      </c>
      <c r="I2765" s="81"/>
    </row>
    <row r="2766" spans="1:9" s="31" customFormat="1" ht="12.75">
      <c r="A2766" s="52" t="s">
        <v>132</v>
      </c>
      <c r="B2766" s="84">
        <v>12000</v>
      </c>
      <c r="C2766" s="84">
        <v>50000</v>
      </c>
      <c r="D2766" s="84">
        <v>50000</v>
      </c>
      <c r="E2766" s="84">
        <v>50000</v>
      </c>
      <c r="I2766" s="81"/>
    </row>
    <row r="2767" spans="1:9" s="31" customFormat="1" ht="12.75">
      <c r="A2767" s="39" t="s">
        <v>2</v>
      </c>
      <c r="B2767" s="84"/>
      <c r="C2767" s="84"/>
      <c r="D2767" s="84"/>
      <c r="E2767" s="84"/>
      <c r="I2767" s="81"/>
    </row>
    <row r="2768" spans="1:9" s="31" customFormat="1" ht="12.75">
      <c r="A2768" s="39" t="s">
        <v>133</v>
      </c>
      <c r="B2768" s="84">
        <v>3375252</v>
      </c>
      <c r="C2768" s="84">
        <v>2300000</v>
      </c>
      <c r="D2768" s="84">
        <v>2300000</v>
      </c>
      <c r="E2768" s="84">
        <v>2300000</v>
      </c>
      <c r="I2768" s="81"/>
    </row>
    <row r="2769" spans="1:9" s="31" customFormat="1" ht="12.75">
      <c r="A2769" s="39" t="s">
        <v>134</v>
      </c>
      <c r="B2769" s="84">
        <v>0</v>
      </c>
      <c r="C2769" s="84">
        <v>0</v>
      </c>
      <c r="D2769" s="84">
        <v>0</v>
      </c>
      <c r="E2769" s="84">
        <v>70000</v>
      </c>
      <c r="I2769" s="81"/>
    </row>
    <row r="2770" spans="1:9" s="31" customFormat="1" ht="12.75">
      <c r="A2770" s="39" t="s">
        <v>135</v>
      </c>
      <c r="B2770" s="84">
        <v>0</v>
      </c>
      <c r="C2770" s="84">
        <v>0</v>
      </c>
      <c r="D2770" s="84">
        <v>0</v>
      </c>
      <c r="E2770" s="84">
        <v>0</v>
      </c>
      <c r="I2770" s="81"/>
    </row>
    <row r="2771" spans="1:9" s="31" customFormat="1" ht="12.75">
      <c r="A2771" s="39" t="s">
        <v>136</v>
      </c>
      <c r="B2771" s="84">
        <v>29500</v>
      </c>
      <c r="C2771" s="84">
        <v>300000</v>
      </c>
      <c r="D2771" s="84">
        <v>300000</v>
      </c>
      <c r="E2771" s="84">
        <v>100000</v>
      </c>
      <c r="I2771" s="81"/>
    </row>
    <row r="2772" spans="1:9" s="31" customFormat="1" ht="12.75">
      <c r="A2772" s="39" t="s">
        <v>137</v>
      </c>
      <c r="B2772" s="84">
        <v>2612227</v>
      </c>
      <c r="C2772" s="84">
        <v>3000000</v>
      </c>
      <c r="D2772" s="84">
        <v>3000000</v>
      </c>
      <c r="E2772" s="84">
        <v>0</v>
      </c>
      <c r="I2772" s="81">
        <f>SUM(I2762:I2771)</f>
        <v>0</v>
      </c>
    </row>
    <row r="2773" spans="1:5" s="31" customFormat="1" ht="12.75">
      <c r="A2773" s="52" t="s">
        <v>138</v>
      </c>
      <c r="B2773" s="84">
        <v>0</v>
      </c>
      <c r="C2773" s="84">
        <v>100000</v>
      </c>
      <c r="D2773" s="84">
        <v>100000</v>
      </c>
      <c r="E2773" s="84">
        <v>100000</v>
      </c>
    </row>
    <row r="2774" spans="1:5" s="31" customFormat="1" ht="12.75">
      <c r="A2774" s="52" t="s">
        <v>139</v>
      </c>
      <c r="B2774" s="84"/>
      <c r="C2774" s="84"/>
      <c r="D2774" s="84"/>
      <c r="E2774" s="84"/>
    </row>
    <row r="2775" spans="1:5" s="31" customFormat="1" ht="12.75">
      <c r="A2775" s="39" t="s">
        <v>140</v>
      </c>
      <c r="B2775" s="84">
        <v>30000</v>
      </c>
      <c r="C2775" s="84">
        <v>140000</v>
      </c>
      <c r="D2775" s="84">
        <v>140000</v>
      </c>
      <c r="E2775" s="84">
        <v>200000</v>
      </c>
    </row>
    <row r="2776" spans="1:5" s="31" customFormat="1" ht="12.75">
      <c r="A2776" s="39" t="s">
        <v>141</v>
      </c>
      <c r="B2776" s="84">
        <v>0</v>
      </c>
      <c r="C2776" s="84">
        <v>0</v>
      </c>
      <c r="D2776" s="84">
        <v>0</v>
      </c>
      <c r="E2776" s="84">
        <v>200000</v>
      </c>
    </row>
    <row r="2777" spans="1:5" s="31" customFormat="1" ht="12.75">
      <c r="A2777" s="39" t="s">
        <v>142</v>
      </c>
      <c r="B2777" s="84"/>
      <c r="C2777" s="84"/>
      <c r="D2777" s="84"/>
      <c r="E2777" s="84"/>
    </row>
    <row r="2778" spans="1:5" s="31" customFormat="1" ht="12.75">
      <c r="A2778" s="39" t="s">
        <v>143</v>
      </c>
      <c r="B2778" s="84"/>
      <c r="C2778" s="84"/>
      <c r="D2778" s="84"/>
      <c r="E2778" s="84"/>
    </row>
    <row r="2779" spans="1:5" s="31" customFormat="1" ht="12.75">
      <c r="A2779" s="52" t="s">
        <v>268</v>
      </c>
      <c r="B2779" s="84">
        <v>19527</v>
      </c>
      <c r="C2779" s="84">
        <v>100000</v>
      </c>
      <c r="D2779" s="84">
        <v>100000</v>
      </c>
      <c r="E2779" s="84">
        <v>100000</v>
      </c>
    </row>
    <row r="2780" spans="1:5" s="31" customFormat="1" ht="12.75">
      <c r="A2780" s="47" t="s">
        <v>269</v>
      </c>
      <c r="B2780" s="85"/>
      <c r="C2780" s="85"/>
      <c r="D2780" s="85"/>
      <c r="E2780" s="85"/>
    </row>
    <row r="2781" spans="1:5" s="31" customFormat="1" ht="12.75">
      <c r="A2781" s="39" t="s">
        <v>270</v>
      </c>
      <c r="B2781" s="84"/>
      <c r="C2781" s="84"/>
      <c r="D2781" s="84"/>
      <c r="E2781" s="84"/>
    </row>
    <row r="2782" spans="1:5" s="31" customFormat="1" ht="12.75">
      <c r="A2782" s="39" t="s">
        <v>271</v>
      </c>
      <c r="B2782" s="84">
        <v>0</v>
      </c>
      <c r="C2782" s="84">
        <v>0</v>
      </c>
      <c r="D2782" s="84">
        <v>0</v>
      </c>
      <c r="E2782" s="84">
        <v>0</v>
      </c>
    </row>
    <row r="2783" spans="1:5" s="31" customFormat="1" ht="12.75">
      <c r="A2783" s="47" t="s">
        <v>272</v>
      </c>
      <c r="B2783" s="84"/>
      <c r="C2783" s="84"/>
      <c r="D2783" s="84"/>
      <c r="E2783" s="84"/>
    </row>
    <row r="2784" spans="1:5" s="31" customFormat="1" ht="12.75">
      <c r="A2784" s="47" t="s">
        <v>469</v>
      </c>
      <c r="B2784" s="84">
        <v>0</v>
      </c>
      <c r="C2784" s="84">
        <v>0</v>
      </c>
      <c r="D2784" s="84">
        <v>0</v>
      </c>
      <c r="E2784" s="84">
        <v>0</v>
      </c>
    </row>
    <row r="2785" spans="1:5" s="31" customFormat="1" ht="12.75">
      <c r="A2785" s="47" t="s">
        <v>470</v>
      </c>
      <c r="B2785" s="84"/>
      <c r="C2785" s="84"/>
      <c r="D2785" s="84"/>
      <c r="E2785" s="84"/>
    </row>
    <row r="2786" spans="1:5" s="31" customFormat="1" ht="12.75">
      <c r="A2786" s="47" t="s">
        <v>471</v>
      </c>
      <c r="B2786" s="84"/>
      <c r="C2786" s="84"/>
      <c r="D2786" s="84"/>
      <c r="E2786" s="84"/>
    </row>
    <row r="2787" spans="1:5" s="31" customFormat="1" ht="12.75">
      <c r="A2787" s="39" t="s">
        <v>273</v>
      </c>
      <c r="B2787" s="84">
        <v>78250</v>
      </c>
      <c r="C2787" s="84">
        <v>150000</v>
      </c>
      <c r="D2787" s="84">
        <v>150000</v>
      </c>
      <c r="E2787" s="84">
        <v>200000</v>
      </c>
    </row>
    <row r="2788" spans="1:5" s="31" customFormat="1" ht="12.75">
      <c r="A2788" s="47" t="s">
        <v>274</v>
      </c>
      <c r="B2788" s="84">
        <v>192000</v>
      </c>
      <c r="C2788" s="84">
        <v>400000</v>
      </c>
      <c r="D2788" s="84">
        <v>400000</v>
      </c>
      <c r="E2788" s="84">
        <v>400000</v>
      </c>
    </row>
    <row r="2789" spans="1:5" s="31" customFormat="1" ht="12.75">
      <c r="A2789" s="47" t="s">
        <v>275</v>
      </c>
      <c r="B2789" s="84"/>
      <c r="C2789" s="84"/>
      <c r="D2789" s="84"/>
      <c r="E2789" s="84"/>
    </row>
    <row r="2790" spans="1:5" s="31" customFormat="1" ht="12.75">
      <c r="A2790" s="47" t="s">
        <v>276</v>
      </c>
      <c r="B2790" s="84">
        <v>0</v>
      </c>
      <c r="C2790" s="84">
        <v>0</v>
      </c>
      <c r="D2790" s="84">
        <v>0</v>
      </c>
      <c r="E2790" s="84">
        <v>0</v>
      </c>
    </row>
    <row r="2791" spans="1:5" s="31" customFormat="1" ht="12.75">
      <c r="A2791" s="39" t="s">
        <v>277</v>
      </c>
      <c r="B2791" s="84">
        <v>0</v>
      </c>
      <c r="C2791" s="84">
        <v>0</v>
      </c>
      <c r="D2791" s="84">
        <v>0</v>
      </c>
      <c r="E2791" s="84">
        <v>50000</v>
      </c>
    </row>
    <row r="2792" spans="1:5" s="31" customFormat="1" ht="12.75">
      <c r="A2792" s="39" t="s">
        <v>278</v>
      </c>
      <c r="B2792" s="84">
        <v>514930</v>
      </c>
      <c r="C2792" s="84">
        <v>200000</v>
      </c>
      <c r="D2792" s="84">
        <v>200000</v>
      </c>
      <c r="E2792" s="84">
        <v>0</v>
      </c>
    </row>
    <row r="2793" spans="1:5" s="31" customFormat="1" ht="12.75">
      <c r="A2793" s="39" t="s">
        <v>279</v>
      </c>
      <c r="B2793" s="84">
        <v>66490</v>
      </c>
      <c r="C2793" s="84">
        <v>80000</v>
      </c>
      <c r="D2793" s="84">
        <v>80000</v>
      </c>
      <c r="E2793" s="84">
        <v>80000</v>
      </c>
    </row>
    <row r="2794" spans="1:5" s="31" customFormat="1" ht="12.75">
      <c r="A2794" s="39" t="s">
        <v>280</v>
      </c>
      <c r="B2794" s="84">
        <v>0</v>
      </c>
      <c r="C2794" s="84">
        <v>0</v>
      </c>
      <c r="D2794" s="84">
        <v>0</v>
      </c>
      <c r="E2794" s="84">
        <v>0</v>
      </c>
    </row>
    <row r="2795" spans="1:5" s="31" customFormat="1" ht="12.75">
      <c r="A2795" s="39" t="s">
        <v>281</v>
      </c>
      <c r="B2795" s="84"/>
      <c r="C2795" s="84"/>
      <c r="D2795" s="84"/>
      <c r="E2795" s="84"/>
    </row>
    <row r="2796" spans="1:5" s="31" customFormat="1" ht="12.75">
      <c r="A2796" s="39" t="s">
        <v>282</v>
      </c>
      <c r="B2796" s="84">
        <v>0</v>
      </c>
      <c r="C2796" s="84">
        <v>0</v>
      </c>
      <c r="D2796" s="84">
        <v>0</v>
      </c>
      <c r="E2796" s="84">
        <v>0</v>
      </c>
    </row>
    <row r="2797" spans="1:5" s="31" customFormat="1" ht="12.75">
      <c r="A2797" s="39" t="s">
        <v>377</v>
      </c>
      <c r="B2797" s="84">
        <v>0</v>
      </c>
      <c r="C2797" s="84">
        <v>0</v>
      </c>
      <c r="D2797" s="84">
        <v>0</v>
      </c>
      <c r="E2797" s="84">
        <v>0</v>
      </c>
    </row>
    <row r="2798" spans="1:5" s="31" customFormat="1" ht="12.75">
      <c r="A2798" s="39" t="s">
        <v>379</v>
      </c>
      <c r="B2798" s="84">
        <v>20000</v>
      </c>
      <c r="C2798" s="84">
        <v>500000</v>
      </c>
      <c r="D2798" s="84">
        <v>500000</v>
      </c>
      <c r="E2798" s="84">
        <v>600000</v>
      </c>
    </row>
    <row r="2799" spans="1:5" s="31" customFormat="1" ht="12.75">
      <c r="A2799" s="39" t="s">
        <v>284</v>
      </c>
      <c r="B2799" s="84">
        <v>0</v>
      </c>
      <c r="C2799" s="84">
        <v>0</v>
      </c>
      <c r="D2799" s="84">
        <v>0</v>
      </c>
      <c r="E2799" s="84">
        <v>0</v>
      </c>
    </row>
    <row r="2800" spans="1:5" s="31" customFormat="1" ht="12.75">
      <c r="A2800" s="52" t="s">
        <v>375</v>
      </c>
      <c r="B2800" s="84">
        <v>0</v>
      </c>
      <c r="C2800" s="84">
        <v>30000</v>
      </c>
      <c r="D2800" s="84">
        <v>30000</v>
      </c>
      <c r="E2800" s="84">
        <v>30000</v>
      </c>
    </row>
    <row r="2801" spans="1:5" s="31" customFormat="1" ht="12.75">
      <c r="A2801" s="52" t="s">
        <v>285</v>
      </c>
      <c r="B2801" s="84"/>
      <c r="C2801" s="84"/>
      <c r="D2801" s="84"/>
      <c r="E2801" s="84"/>
    </row>
    <row r="2802" spans="1:5" s="31" customFormat="1" ht="12.75">
      <c r="A2802" s="39" t="s">
        <v>286</v>
      </c>
      <c r="B2802" s="84">
        <v>0</v>
      </c>
      <c r="C2802" s="84">
        <v>0</v>
      </c>
      <c r="D2802" s="84">
        <v>0</v>
      </c>
      <c r="E2802" s="84">
        <v>0</v>
      </c>
    </row>
    <row r="2803" spans="1:5" s="31" customFormat="1" ht="12.75">
      <c r="A2803" s="39" t="s">
        <v>287</v>
      </c>
      <c r="B2803" s="84">
        <v>32094</v>
      </c>
      <c r="C2803" s="84">
        <v>123000</v>
      </c>
      <c r="D2803" s="84">
        <v>123000</v>
      </c>
      <c r="E2803" s="84">
        <v>100000</v>
      </c>
    </row>
    <row r="2804" spans="1:5" s="31" customFormat="1" ht="12.75">
      <c r="A2804" s="39" t="s">
        <v>288</v>
      </c>
      <c r="B2804" s="84"/>
      <c r="C2804" s="84"/>
      <c r="D2804" s="84"/>
      <c r="E2804" s="84"/>
    </row>
    <row r="2805" spans="1:5" s="31" customFormat="1" ht="12.75">
      <c r="A2805" s="47" t="s">
        <v>291</v>
      </c>
      <c r="B2805" s="84">
        <v>0</v>
      </c>
      <c r="C2805" s="84">
        <v>700000</v>
      </c>
      <c r="D2805" s="84">
        <v>700000</v>
      </c>
      <c r="E2805" s="84">
        <v>750000</v>
      </c>
    </row>
    <row r="2806" spans="1:5" s="31" customFormat="1" ht="18" customHeight="1">
      <c r="A2806" s="39" t="s">
        <v>292</v>
      </c>
      <c r="B2806" s="84"/>
      <c r="C2806" s="84"/>
      <c r="D2806" s="84"/>
      <c r="E2806" s="84"/>
    </row>
    <row r="2807" spans="1:5" s="31" customFormat="1" ht="12.75">
      <c r="A2807" s="113" t="s">
        <v>381</v>
      </c>
      <c r="B2807" s="131">
        <f>SUM(B2764:B2806)</f>
        <v>7014470</v>
      </c>
      <c r="C2807" s="131">
        <f>SUM(C2764:C2806)</f>
        <v>8223000</v>
      </c>
      <c r="D2807" s="131">
        <f>SUM(D2764:D2806)</f>
        <v>8223000</v>
      </c>
      <c r="E2807" s="131">
        <f>SUM(E2764:E2806)</f>
        <v>5380000</v>
      </c>
    </row>
    <row r="2808" spans="1:5" s="31" customFormat="1" ht="12.75">
      <c r="A2808" s="115"/>
      <c r="B2808" s="115"/>
      <c r="C2808" s="115"/>
      <c r="D2808" s="115"/>
      <c r="E2808" s="115"/>
    </row>
    <row r="2809" spans="1:5" s="31" customFormat="1" ht="12.75">
      <c r="A2809" s="33"/>
      <c r="B2809" s="33"/>
      <c r="C2809" s="33"/>
      <c r="D2809" s="33"/>
      <c r="E2809" s="33"/>
    </row>
    <row r="2810" spans="1:5" s="31" customFormat="1" ht="12.75">
      <c r="A2810" s="35"/>
      <c r="B2810" s="35"/>
      <c r="C2810" s="35"/>
      <c r="D2810" s="35"/>
      <c r="E2810" s="35"/>
    </row>
    <row r="2811" spans="1:5" s="31" customFormat="1" ht="14.25">
      <c r="A2811" s="157" t="s">
        <v>319</v>
      </c>
      <c r="B2811" s="158"/>
      <c r="C2811" s="158"/>
      <c r="D2811" s="158"/>
      <c r="E2811" s="159"/>
    </row>
    <row r="2812" spans="1:5" s="31" customFormat="1" ht="14.25">
      <c r="A2812" s="157" t="s">
        <v>130</v>
      </c>
      <c r="B2812" s="158"/>
      <c r="C2812" s="158"/>
      <c r="D2812" s="158"/>
      <c r="E2812" s="159"/>
    </row>
    <row r="2813" spans="1:5" s="31" customFormat="1" ht="14.25">
      <c r="A2813" s="157" t="s">
        <v>91</v>
      </c>
      <c r="B2813" s="158"/>
      <c r="C2813" s="158"/>
      <c r="D2813" s="158"/>
      <c r="E2813" s="159"/>
    </row>
    <row r="2814" spans="1:5" s="31" customFormat="1" ht="14.25">
      <c r="A2814" s="160" t="s">
        <v>516</v>
      </c>
      <c r="B2814" s="161"/>
      <c r="C2814" s="161"/>
      <c r="D2814" s="161"/>
      <c r="E2814" s="162"/>
    </row>
    <row r="2815" spans="1:5" s="31" customFormat="1" ht="42.75">
      <c r="A2815" s="38" t="s">
        <v>146</v>
      </c>
      <c r="B2815" s="38" t="s">
        <v>475</v>
      </c>
      <c r="C2815" s="38" t="s">
        <v>452</v>
      </c>
      <c r="D2815" s="38" t="s">
        <v>476</v>
      </c>
      <c r="E2815" s="38" t="s">
        <v>477</v>
      </c>
    </row>
    <row r="2816" spans="1:5" s="31" customFormat="1" ht="12.75">
      <c r="A2816" s="59" t="s">
        <v>382</v>
      </c>
      <c r="B2816" s="43"/>
      <c r="C2816" s="43"/>
      <c r="D2816" s="43"/>
      <c r="E2816" s="43"/>
    </row>
    <row r="2817" spans="1:5" s="31" customFormat="1" ht="12.75">
      <c r="A2817" s="39"/>
      <c r="B2817" s="43"/>
      <c r="C2817" s="43"/>
      <c r="D2817" s="43"/>
      <c r="E2817" s="43"/>
    </row>
    <row r="2818" spans="1:5" s="31" customFormat="1" ht="12.75">
      <c r="A2818" s="47" t="s">
        <v>454</v>
      </c>
      <c r="B2818" s="84">
        <v>11422718</v>
      </c>
      <c r="C2818" s="84">
        <v>15000000</v>
      </c>
      <c r="D2818" s="84">
        <v>22600000</v>
      </c>
      <c r="E2818" s="84">
        <v>25000000</v>
      </c>
    </row>
    <row r="2819" spans="1:5" s="31" customFormat="1" ht="12.75">
      <c r="A2819" s="39"/>
      <c r="B2819" s="84"/>
      <c r="C2819" s="84"/>
      <c r="D2819" s="84"/>
      <c r="E2819" s="84"/>
    </row>
    <row r="2820" spans="1:5" s="31" customFormat="1" ht="12.75">
      <c r="A2820" s="52" t="s">
        <v>283</v>
      </c>
      <c r="B2820" s="84">
        <v>5963024</v>
      </c>
      <c r="C2820" s="84">
        <v>5000000</v>
      </c>
      <c r="D2820" s="84">
        <v>6600000</v>
      </c>
      <c r="E2820" s="84">
        <v>8000000</v>
      </c>
    </row>
    <row r="2821" spans="1:5" s="31" customFormat="1" ht="12.75">
      <c r="A2821" s="54" t="s">
        <v>376</v>
      </c>
      <c r="B2821" s="84">
        <v>38904053</v>
      </c>
      <c r="C2821" s="84">
        <v>27000000</v>
      </c>
      <c r="D2821" s="84">
        <v>29100000</v>
      </c>
      <c r="E2821" s="84">
        <v>80000000</v>
      </c>
    </row>
    <row r="2822" spans="1:5" s="31" customFormat="1" ht="12.75">
      <c r="A2822" s="47" t="s">
        <v>3</v>
      </c>
      <c r="B2822" s="84">
        <v>8950000</v>
      </c>
      <c r="C2822" s="84">
        <v>10000000</v>
      </c>
      <c r="D2822" s="84">
        <v>9400000</v>
      </c>
      <c r="E2822" s="84">
        <v>13300000</v>
      </c>
    </row>
    <row r="2823" spans="1:5" s="31" customFormat="1" ht="12.75">
      <c r="A2823" s="39" t="s">
        <v>4</v>
      </c>
      <c r="B2823" s="84"/>
      <c r="C2823" s="84"/>
      <c r="D2823" s="84"/>
      <c r="E2823" s="84"/>
    </row>
    <row r="2824" spans="1:5" s="31" customFormat="1" ht="12.75">
      <c r="A2824" s="47" t="s">
        <v>5</v>
      </c>
      <c r="B2824" s="84">
        <v>4400000</v>
      </c>
      <c r="C2824" s="84">
        <v>8000000</v>
      </c>
      <c r="D2824" s="84">
        <v>5300000</v>
      </c>
      <c r="E2824" s="84">
        <v>8000000</v>
      </c>
    </row>
    <row r="2825" spans="1:5" s="31" customFormat="1" ht="21" customHeight="1">
      <c r="A2825" s="39"/>
      <c r="B2825" s="84"/>
      <c r="C2825" s="84"/>
      <c r="D2825" s="84"/>
      <c r="E2825" s="84"/>
    </row>
    <row r="2826" spans="1:5" s="31" customFormat="1" ht="12.75">
      <c r="A2826" s="113" t="s">
        <v>383</v>
      </c>
      <c r="B2826" s="117">
        <f>SUM(B2820:B2825)</f>
        <v>58217077</v>
      </c>
      <c r="C2826" s="117">
        <f>SUM(C2820:C2825)</f>
        <v>50000000</v>
      </c>
      <c r="D2826" s="117">
        <f>SUM(D2820:D2825)</f>
        <v>50400000</v>
      </c>
      <c r="E2826" s="117">
        <f>SUM(E2820:E2825)</f>
        <v>109300000</v>
      </c>
    </row>
    <row r="2827" spans="1:5" s="31" customFormat="1" ht="12.75">
      <c r="A2827" s="76"/>
      <c r="B2827" s="129"/>
      <c r="C2827" s="129"/>
      <c r="D2827" s="129"/>
      <c r="E2827" s="129"/>
    </row>
    <row r="2828" spans="1:5" s="31" customFormat="1" ht="12.75">
      <c r="A2828" s="18"/>
      <c r="B2828" s="61"/>
      <c r="C2828" s="61"/>
      <c r="D2828" s="61"/>
      <c r="E2828" s="61"/>
    </row>
    <row r="2829" spans="1:5" s="31" customFormat="1" ht="12.75">
      <c r="A2829" s="18"/>
      <c r="B2829" s="61"/>
      <c r="C2829" s="61"/>
      <c r="D2829" s="61"/>
      <c r="E2829" s="61"/>
    </row>
    <row r="2830" spans="1:5" s="31" customFormat="1" ht="12.75">
      <c r="A2830" s="130"/>
      <c r="B2830" s="62"/>
      <c r="C2830" s="62"/>
      <c r="D2830" s="62"/>
      <c r="E2830" s="62"/>
    </row>
    <row r="2831" spans="1:5" s="31" customFormat="1" ht="12.75">
      <c r="A2831" s="60" t="s">
        <v>289</v>
      </c>
      <c r="B2831" s="110">
        <v>4416732</v>
      </c>
      <c r="C2831" s="110">
        <v>10000000</v>
      </c>
      <c r="D2831" s="110">
        <v>10000000</v>
      </c>
      <c r="E2831" s="110">
        <v>7500000</v>
      </c>
    </row>
    <row r="2832" spans="1:5" s="31" customFormat="1" ht="12.75">
      <c r="A2832" s="52" t="s">
        <v>290</v>
      </c>
      <c r="B2832" s="111"/>
      <c r="C2832" s="111"/>
      <c r="D2832" s="111"/>
      <c r="E2832" s="111"/>
    </row>
    <row r="2833" spans="1:5" s="31" customFormat="1" ht="12.75">
      <c r="A2833" s="52"/>
      <c r="B2833" s="111"/>
      <c r="C2833" s="111"/>
      <c r="D2833" s="111"/>
      <c r="E2833" s="111"/>
    </row>
    <row r="2834" spans="1:5" s="31" customFormat="1" ht="12.75">
      <c r="A2834" s="52"/>
      <c r="B2834" s="111"/>
      <c r="C2834" s="111"/>
      <c r="D2834" s="111"/>
      <c r="E2834" s="111"/>
    </row>
    <row r="2835" spans="1:5" s="31" customFormat="1" ht="12.75">
      <c r="A2835" s="47" t="s">
        <v>6</v>
      </c>
      <c r="B2835" s="84">
        <v>4098561</v>
      </c>
      <c r="C2835" s="84">
        <v>20000000</v>
      </c>
      <c r="D2835" s="84">
        <v>7000000</v>
      </c>
      <c r="E2835" s="84">
        <v>10000000</v>
      </c>
    </row>
    <row r="2836" spans="1:5" s="31" customFormat="1" ht="12.75">
      <c r="A2836" s="47" t="s">
        <v>7</v>
      </c>
      <c r="B2836" s="43"/>
      <c r="C2836" s="43"/>
      <c r="D2836" s="43"/>
      <c r="E2836" s="43"/>
    </row>
    <row r="2837" spans="1:5" s="31" customFormat="1" ht="12.75">
      <c r="A2837" s="114"/>
      <c r="B2837" s="128"/>
      <c r="C2837" s="128"/>
      <c r="D2837" s="128"/>
      <c r="E2837" s="128"/>
    </row>
    <row r="2838" spans="1:5" s="31" customFormat="1" ht="12.75">
      <c r="A2838" s="20"/>
      <c r="B2838" s="20"/>
      <c r="C2838" s="20"/>
      <c r="D2838" s="20"/>
      <c r="E2838" s="20"/>
    </row>
    <row r="2839" spans="1:5" s="31" customFormat="1" ht="12.75">
      <c r="A2839" s="18" t="s">
        <v>8</v>
      </c>
      <c r="B2839" s="10"/>
      <c r="C2839" s="10"/>
      <c r="D2839" s="10"/>
      <c r="E2839" s="10"/>
    </row>
    <row r="2840" spans="1:5" s="31" customFormat="1" ht="12.75">
      <c r="A2840" s="18" t="s">
        <v>9</v>
      </c>
      <c r="B2840" s="10"/>
      <c r="C2840" s="10"/>
      <c r="D2840" s="10"/>
      <c r="E2840" s="10"/>
    </row>
    <row r="2841" spans="1:5" s="31" customFormat="1" ht="12.75">
      <c r="A2841" s="18"/>
      <c r="B2841" s="10"/>
      <c r="C2841" s="10"/>
      <c r="D2841" s="10"/>
      <c r="E2841" s="10"/>
    </row>
    <row r="2842" spans="1:5" s="31" customFormat="1" ht="12.75">
      <c r="A2842" s="18" t="s">
        <v>455</v>
      </c>
      <c r="B2842" s="10"/>
      <c r="C2842" s="10"/>
      <c r="D2842" s="10"/>
      <c r="E2842" s="10"/>
    </row>
    <row r="2843" spans="1:5" s="31" customFormat="1" ht="12.75">
      <c r="A2843" s="18"/>
      <c r="B2843" s="10"/>
      <c r="C2843" s="10"/>
      <c r="D2843" s="10"/>
      <c r="E2843" s="10"/>
    </row>
    <row r="2844" spans="1:5" s="31" customFormat="1" ht="12.75">
      <c r="A2844" s="18"/>
      <c r="B2844" s="10"/>
      <c r="C2844" s="10"/>
      <c r="D2844" s="10"/>
      <c r="E2844" s="10"/>
    </row>
    <row r="2845" spans="1:5" s="31" customFormat="1" ht="12.75">
      <c r="A2845" s="18"/>
      <c r="B2845" s="10"/>
      <c r="C2845" s="10"/>
      <c r="D2845" s="10"/>
      <c r="E2845" s="10"/>
    </row>
    <row r="2846" spans="1:5" s="31" customFormat="1" ht="12.75">
      <c r="A2846" s="10"/>
      <c r="B2846" s="10"/>
      <c r="C2846" s="10"/>
      <c r="D2846" s="10"/>
      <c r="E2846" s="10"/>
    </row>
    <row r="2847" spans="1:5" s="31" customFormat="1" ht="12.75">
      <c r="A2847" s="10"/>
      <c r="B2847" s="10"/>
      <c r="C2847" s="10"/>
      <c r="D2847" s="10"/>
      <c r="E2847" s="10"/>
    </row>
    <row r="2848" spans="1:5" s="31" customFormat="1" ht="12.75">
      <c r="A2848" s="10"/>
      <c r="B2848" s="10"/>
      <c r="C2848" s="10"/>
      <c r="D2848" s="10"/>
      <c r="E2848" s="10"/>
    </row>
    <row r="2849" spans="1:5" s="31" customFormat="1" ht="12.75">
      <c r="A2849" s="10"/>
      <c r="B2849" s="10"/>
      <c r="C2849" s="10"/>
      <c r="D2849" s="10"/>
      <c r="E2849" s="10"/>
    </row>
    <row r="2850" spans="1:5" s="31" customFormat="1" ht="12.75">
      <c r="A2850" s="10"/>
      <c r="B2850" s="10"/>
      <c r="C2850" s="10"/>
      <c r="D2850" s="10"/>
      <c r="E2850" s="10"/>
    </row>
    <row r="2851" spans="1:5" s="31" customFormat="1" ht="12.75">
      <c r="A2851" s="10"/>
      <c r="B2851" s="10"/>
      <c r="C2851" s="10"/>
      <c r="D2851" s="10"/>
      <c r="E2851" s="10"/>
    </row>
    <row r="2852" spans="1:5" s="31" customFormat="1" ht="12.75">
      <c r="A2852" s="10"/>
      <c r="B2852" s="10"/>
      <c r="C2852" s="10"/>
      <c r="D2852" s="10"/>
      <c r="E2852" s="10"/>
    </row>
    <row r="2853" spans="1:5" s="31" customFormat="1" ht="12.75">
      <c r="A2853" s="10"/>
      <c r="B2853" s="10"/>
      <c r="C2853" s="10"/>
      <c r="D2853" s="10"/>
      <c r="E2853" s="10"/>
    </row>
    <row r="2854" spans="1:5" s="31" customFormat="1" ht="12.75">
      <c r="A2854" s="10"/>
      <c r="B2854" s="10"/>
      <c r="C2854" s="10"/>
      <c r="D2854" s="10"/>
      <c r="E2854" s="10"/>
    </row>
    <row r="2855" spans="1:5" s="31" customFormat="1" ht="12.75">
      <c r="A2855" s="10"/>
      <c r="B2855" s="10"/>
      <c r="C2855" s="10"/>
      <c r="D2855" s="10"/>
      <c r="E2855" s="10"/>
    </row>
    <row r="2856" spans="1:5" s="31" customFormat="1" ht="12.75">
      <c r="A2856" s="10"/>
      <c r="B2856" s="10"/>
      <c r="C2856" s="10"/>
      <c r="D2856" s="10"/>
      <c r="E2856" s="10"/>
    </row>
    <row r="2857" spans="1:5" s="31" customFormat="1" ht="12.75">
      <c r="A2857" s="10"/>
      <c r="B2857" s="10"/>
      <c r="C2857" s="10"/>
      <c r="D2857" s="10"/>
      <c r="E2857" s="10"/>
    </row>
    <row r="2858" spans="1:5" s="31" customFormat="1" ht="12.75">
      <c r="A2858" s="10"/>
      <c r="B2858" s="10"/>
      <c r="C2858" s="10"/>
      <c r="D2858" s="10"/>
      <c r="E2858" s="10"/>
    </row>
    <row r="2859" spans="1:5" s="31" customFormat="1" ht="12.75">
      <c r="A2859" s="10"/>
      <c r="B2859" s="10"/>
      <c r="C2859" s="10"/>
      <c r="D2859" s="10"/>
      <c r="E2859" s="10"/>
    </row>
    <row r="2860" spans="1:5" s="31" customFormat="1" ht="12.75">
      <c r="A2860" s="10"/>
      <c r="B2860" s="10"/>
      <c r="C2860" s="10"/>
      <c r="D2860" s="10"/>
      <c r="E2860" s="10"/>
    </row>
    <row r="2861" spans="1:5" s="31" customFormat="1" ht="12.75">
      <c r="A2861" s="10"/>
      <c r="B2861" s="10"/>
      <c r="C2861" s="10"/>
      <c r="D2861" s="10"/>
      <c r="E2861" s="10"/>
    </row>
    <row r="2862" spans="1:5" s="31" customFormat="1" ht="12.75">
      <c r="A2862" s="10"/>
      <c r="B2862" s="10"/>
      <c r="C2862" s="10"/>
      <c r="D2862" s="10"/>
      <c r="E2862" s="10"/>
    </row>
    <row r="2863" spans="1:5" s="31" customFormat="1" ht="12.75">
      <c r="A2863" s="33"/>
      <c r="B2863" s="33"/>
      <c r="C2863" s="33"/>
      <c r="D2863" s="33"/>
      <c r="E2863" s="33"/>
    </row>
    <row r="2864" spans="1:5" s="31" customFormat="1" ht="12.75">
      <c r="A2864" s="10"/>
      <c r="B2864" s="10"/>
      <c r="C2864" s="10"/>
      <c r="D2864" s="10"/>
      <c r="E2864" s="10"/>
    </row>
    <row r="2865" spans="1:5" s="31" customFormat="1" ht="12.75">
      <c r="A2865" s="15"/>
      <c r="B2865" s="15"/>
      <c r="C2865" s="15"/>
      <c r="D2865" s="15"/>
      <c r="E2865" s="15"/>
    </row>
    <row r="2866" spans="1:5" s="31" customFormat="1" ht="14.25">
      <c r="A2866" s="157" t="s">
        <v>329</v>
      </c>
      <c r="B2866" s="158"/>
      <c r="C2866" s="158"/>
      <c r="D2866" s="158"/>
      <c r="E2866" s="159"/>
    </row>
    <row r="2867" spans="1:5" s="31" customFormat="1" ht="14.25">
      <c r="A2867" s="157" t="s">
        <v>91</v>
      </c>
      <c r="B2867" s="158"/>
      <c r="C2867" s="158"/>
      <c r="D2867" s="158"/>
      <c r="E2867" s="159"/>
    </row>
    <row r="2868" spans="1:5" s="31" customFormat="1" ht="12.75">
      <c r="A2868" s="169"/>
      <c r="B2868" s="170"/>
      <c r="C2868" s="170"/>
      <c r="D2868" s="170"/>
      <c r="E2868" s="171"/>
    </row>
    <row r="2869" spans="1:5" s="31" customFormat="1" ht="14.25">
      <c r="A2869" s="160" t="s">
        <v>516</v>
      </c>
      <c r="B2869" s="161"/>
      <c r="C2869" s="161"/>
      <c r="D2869" s="161"/>
      <c r="E2869" s="162"/>
    </row>
    <row r="2870" spans="1:5" s="31" customFormat="1" ht="42.75">
      <c r="A2870" s="38" t="s">
        <v>146</v>
      </c>
      <c r="B2870" s="38" t="s">
        <v>475</v>
      </c>
      <c r="C2870" s="38" t="s">
        <v>452</v>
      </c>
      <c r="D2870" s="38" t="s">
        <v>476</v>
      </c>
      <c r="E2870" s="38" t="s">
        <v>477</v>
      </c>
    </row>
    <row r="2871" spans="1:5" s="31" customFormat="1" ht="12.75">
      <c r="A2871" s="48" t="s">
        <v>330</v>
      </c>
      <c r="B2871" s="84">
        <v>19232521</v>
      </c>
      <c r="C2871" s="84">
        <v>11600000</v>
      </c>
      <c r="D2871" s="84">
        <v>11600000</v>
      </c>
      <c r="E2871" s="84">
        <v>12000000</v>
      </c>
    </row>
    <row r="2872" spans="1:5" s="31" customFormat="1" ht="12.75">
      <c r="A2872" s="48"/>
      <c r="B2872" s="84"/>
      <c r="C2872" s="84"/>
      <c r="D2872" s="84"/>
      <c r="E2872" s="84"/>
    </row>
    <row r="2873" spans="1:5" s="31" customFormat="1" ht="12.75">
      <c r="A2873" s="48" t="s">
        <v>331</v>
      </c>
      <c r="B2873" s="84">
        <v>38522000</v>
      </c>
      <c r="C2873" s="84">
        <v>5800000</v>
      </c>
      <c r="D2873" s="84">
        <v>5800000</v>
      </c>
      <c r="E2873" s="84">
        <v>5800000</v>
      </c>
    </row>
    <row r="2874" spans="1:5" s="31" customFormat="1" ht="12.75">
      <c r="A2874" s="48"/>
      <c r="B2874" s="84"/>
      <c r="C2874" s="84"/>
      <c r="D2874" s="84"/>
      <c r="E2874" s="84"/>
    </row>
    <row r="2875" spans="1:5" s="31" customFormat="1" ht="12.75">
      <c r="A2875" s="48" t="s">
        <v>332</v>
      </c>
      <c r="B2875" s="84">
        <v>0</v>
      </c>
      <c r="C2875" s="84">
        <v>58000</v>
      </c>
      <c r="D2875" s="84">
        <v>58000</v>
      </c>
      <c r="E2875" s="84">
        <v>58000</v>
      </c>
    </row>
    <row r="2876" spans="1:5" s="31" customFormat="1" ht="12.75">
      <c r="A2876" s="48"/>
      <c r="B2876" s="84"/>
      <c r="C2876" s="84"/>
      <c r="D2876" s="84"/>
      <c r="E2876" s="84"/>
    </row>
    <row r="2877" spans="1:5" s="31" customFormat="1" ht="12.75">
      <c r="A2877" s="48" t="s">
        <v>333</v>
      </c>
      <c r="B2877" s="84">
        <v>268900</v>
      </c>
      <c r="C2877" s="84">
        <v>580000</v>
      </c>
      <c r="D2877" s="84">
        <v>580000</v>
      </c>
      <c r="E2877" s="84">
        <v>580000</v>
      </c>
    </row>
    <row r="2878" spans="1:5" s="31" customFormat="1" ht="12.75">
      <c r="A2878" s="48"/>
      <c r="B2878" s="84"/>
      <c r="C2878" s="84"/>
      <c r="D2878" s="84"/>
      <c r="E2878" s="84"/>
    </row>
    <row r="2879" spans="1:5" s="31" customFormat="1" ht="12.75">
      <c r="A2879" s="48" t="s">
        <v>334</v>
      </c>
      <c r="B2879" s="84">
        <v>0</v>
      </c>
      <c r="C2879" s="84">
        <v>116000</v>
      </c>
      <c r="D2879" s="84">
        <v>116000</v>
      </c>
      <c r="E2879" s="84">
        <v>116000</v>
      </c>
    </row>
    <row r="2880" spans="1:5" s="31" customFormat="1" ht="12.75">
      <c r="A2880" s="48"/>
      <c r="B2880" s="84"/>
      <c r="C2880" s="84"/>
      <c r="D2880" s="84"/>
      <c r="E2880" s="84"/>
    </row>
    <row r="2881" spans="1:5" s="31" customFormat="1" ht="12.75">
      <c r="A2881" s="48" t="s">
        <v>335</v>
      </c>
      <c r="B2881" s="84">
        <v>1450000</v>
      </c>
      <c r="C2881" s="84">
        <v>1450000</v>
      </c>
      <c r="D2881" s="84">
        <v>1450000</v>
      </c>
      <c r="E2881" s="84">
        <v>1450000</v>
      </c>
    </row>
    <row r="2882" spans="1:5" s="31" customFormat="1" ht="12.75">
      <c r="A2882" s="48"/>
      <c r="B2882" s="84"/>
      <c r="C2882" s="84"/>
      <c r="D2882" s="84"/>
      <c r="E2882" s="84"/>
    </row>
    <row r="2883" spans="1:5" s="31" customFormat="1" ht="12.75">
      <c r="A2883" s="48" t="s">
        <v>336</v>
      </c>
      <c r="B2883" s="84">
        <v>325000</v>
      </c>
      <c r="C2883" s="84">
        <v>290000</v>
      </c>
      <c r="D2883" s="84">
        <v>290000</v>
      </c>
      <c r="E2883" s="84">
        <v>290000</v>
      </c>
    </row>
    <row r="2884" spans="1:5" s="31" customFormat="1" ht="12.75">
      <c r="A2884" s="48"/>
      <c r="B2884" s="84"/>
      <c r="C2884" s="84"/>
      <c r="D2884" s="84"/>
      <c r="E2884" s="84"/>
    </row>
    <row r="2885" spans="1:5" s="31" customFormat="1" ht="12.75">
      <c r="A2885" s="48" t="s">
        <v>337</v>
      </c>
      <c r="B2885" s="84">
        <v>258000</v>
      </c>
      <c r="C2885" s="84">
        <v>174000</v>
      </c>
      <c r="D2885" s="84">
        <v>174000</v>
      </c>
      <c r="E2885" s="84">
        <v>174000</v>
      </c>
    </row>
    <row r="2886" spans="1:5" s="31" customFormat="1" ht="12.75">
      <c r="A2886" s="48"/>
      <c r="B2886" s="84"/>
      <c r="C2886" s="84"/>
      <c r="D2886" s="84"/>
      <c r="E2886" s="84"/>
    </row>
    <row r="2887" spans="1:5" s="31" customFormat="1" ht="12.75">
      <c r="A2887" s="53" t="s">
        <v>70</v>
      </c>
      <c r="B2887" s="84">
        <v>0</v>
      </c>
      <c r="C2887" s="84">
        <v>290000</v>
      </c>
      <c r="D2887" s="84">
        <v>290000</v>
      </c>
      <c r="E2887" s="84">
        <v>290000</v>
      </c>
    </row>
    <row r="2888" spans="1:5" s="31" customFormat="1" ht="12.75">
      <c r="A2888" s="53"/>
      <c r="B2888" s="84"/>
      <c r="C2888" s="84"/>
      <c r="D2888" s="84"/>
      <c r="E2888" s="84"/>
    </row>
    <row r="2889" spans="1:5" s="31" customFormat="1" ht="12.75">
      <c r="A2889" s="53" t="s">
        <v>368</v>
      </c>
      <c r="B2889" s="84">
        <v>0</v>
      </c>
      <c r="C2889" s="84">
        <v>0</v>
      </c>
      <c r="D2889" s="84">
        <v>0</v>
      </c>
      <c r="E2889" s="84">
        <v>0</v>
      </c>
    </row>
    <row r="2890" spans="1:5" s="31" customFormat="1" ht="12.75">
      <c r="A2890" s="53"/>
      <c r="B2890" s="84"/>
      <c r="C2890" s="84"/>
      <c r="D2890" s="84"/>
      <c r="E2890" s="84"/>
    </row>
    <row r="2891" spans="1:5" s="31" customFormat="1" ht="12.75">
      <c r="A2891" s="53" t="s">
        <v>472</v>
      </c>
      <c r="B2891" s="84">
        <v>440000</v>
      </c>
      <c r="C2891" s="84">
        <v>0</v>
      </c>
      <c r="D2891" s="84">
        <v>0</v>
      </c>
      <c r="E2891" s="84">
        <v>0</v>
      </c>
    </row>
    <row r="2892" spans="1:5" s="31" customFormat="1" ht="12.75">
      <c r="A2892" s="53"/>
      <c r="B2892" s="84"/>
      <c r="C2892" s="84"/>
      <c r="D2892" s="84"/>
      <c r="E2892" s="84"/>
    </row>
    <row r="2893" spans="1:5" s="31" customFormat="1" ht="12.75">
      <c r="A2893" s="53" t="s">
        <v>338</v>
      </c>
      <c r="B2893" s="84">
        <v>0</v>
      </c>
      <c r="C2893" s="96">
        <v>290000</v>
      </c>
      <c r="D2893" s="96">
        <v>290000</v>
      </c>
      <c r="E2893" s="96">
        <v>290000</v>
      </c>
    </row>
    <row r="2894" spans="1:5" s="31" customFormat="1" ht="12.75">
      <c r="A2894" s="53"/>
      <c r="B2894" s="84"/>
      <c r="C2894" s="96"/>
      <c r="D2894" s="96"/>
      <c r="E2894" s="96"/>
    </row>
    <row r="2895" spans="1:5" s="31" customFormat="1" ht="12.75">
      <c r="A2895" s="53" t="s">
        <v>367</v>
      </c>
      <c r="B2895" s="84">
        <v>120000</v>
      </c>
      <c r="C2895" s="84">
        <v>5800</v>
      </c>
      <c r="D2895" s="84">
        <v>5800</v>
      </c>
      <c r="E2895" s="84">
        <v>5800</v>
      </c>
    </row>
    <row r="2896" spans="1:5" s="31" customFormat="1" ht="12.75">
      <c r="A2896" s="53"/>
      <c r="B2896" s="84"/>
      <c r="C2896" s="84"/>
      <c r="D2896" s="84"/>
      <c r="E2896" s="84"/>
    </row>
    <row r="2897" spans="1:5" s="31" customFormat="1" ht="12.75">
      <c r="A2897" s="53" t="s">
        <v>339</v>
      </c>
      <c r="B2897" s="84">
        <v>0</v>
      </c>
      <c r="C2897" s="84">
        <v>2900</v>
      </c>
      <c r="D2897" s="84">
        <v>2900</v>
      </c>
      <c r="E2897" s="84">
        <v>2900</v>
      </c>
    </row>
    <row r="2898" spans="1:5" s="31" customFormat="1" ht="12.75">
      <c r="A2898" s="123" t="s">
        <v>340</v>
      </c>
      <c r="B2898" s="117">
        <f>B2871+B2873+B2875+B2877+B2879+B2881+B2883+B2885+B2887+B2889+B2891+B2893+B2895+B2897</f>
        <v>60616421</v>
      </c>
      <c r="C2898" s="117">
        <f>SUM(C2871:C2897)</f>
        <v>20656700</v>
      </c>
      <c r="D2898" s="117">
        <f>SUM(D2871:D2897)</f>
        <v>20656700</v>
      </c>
      <c r="E2898" s="117">
        <f>SUM(E2871:E2897)</f>
        <v>21056700</v>
      </c>
    </row>
    <row r="2899" spans="1:5" s="31" customFormat="1" ht="12.75">
      <c r="A2899" s="127"/>
      <c r="B2899" s="20"/>
      <c r="C2899" s="20"/>
      <c r="D2899" s="20"/>
      <c r="E2899" s="20"/>
    </row>
    <row r="2900" spans="1:5" s="31" customFormat="1" ht="12.75">
      <c r="A2900" s="124"/>
      <c r="B2900" s="18"/>
      <c r="C2900" s="18"/>
      <c r="D2900" s="18"/>
      <c r="E2900" s="18"/>
    </row>
    <row r="2901" spans="1:5" s="31" customFormat="1" ht="12.75">
      <c r="A2901" s="124"/>
      <c r="B2901" s="10"/>
      <c r="C2901" s="10"/>
      <c r="D2901" s="10"/>
      <c r="E2901" s="10"/>
    </row>
    <row r="2902" spans="1:5" s="31" customFormat="1" ht="12.75">
      <c r="A2902" s="124"/>
      <c r="B2902" s="10"/>
      <c r="C2902" s="10"/>
      <c r="D2902" s="10"/>
      <c r="E2902" s="10"/>
    </row>
    <row r="2903" spans="1:5" s="31" customFormat="1" ht="12.75">
      <c r="A2903" s="125"/>
      <c r="B2903" s="10"/>
      <c r="C2903" s="10"/>
      <c r="D2903" s="10"/>
      <c r="E2903" s="10"/>
    </row>
    <row r="2904" spans="1:5" s="31" customFormat="1" ht="12.75">
      <c r="A2904" s="124"/>
      <c r="B2904" s="10"/>
      <c r="C2904" s="10"/>
      <c r="D2904" s="10"/>
      <c r="E2904" s="10"/>
    </row>
    <row r="2905" spans="1:5" s="31" customFormat="1" ht="12.75">
      <c r="A2905" s="124"/>
      <c r="B2905" s="10"/>
      <c r="C2905" s="10"/>
      <c r="D2905" s="10"/>
      <c r="E2905" s="10"/>
    </row>
    <row r="2906" spans="1:5" s="31" customFormat="1" ht="12.75">
      <c r="A2906" s="126" t="s">
        <v>71</v>
      </c>
      <c r="B2906" s="10"/>
      <c r="C2906" s="10"/>
      <c r="D2906" s="10"/>
      <c r="E2906" s="10"/>
    </row>
    <row r="2907" spans="1:5" s="31" customFormat="1" ht="12.75">
      <c r="A2907" s="126"/>
      <c r="B2907" s="10"/>
      <c r="C2907" s="10"/>
      <c r="D2907" s="10"/>
      <c r="E2907" s="10"/>
    </row>
    <row r="2908" spans="1:5" s="31" customFormat="1" ht="12.75">
      <c r="A2908" s="126"/>
      <c r="B2908" s="10"/>
      <c r="C2908" s="10"/>
      <c r="D2908" s="10"/>
      <c r="E2908" s="10"/>
    </row>
    <row r="2909" spans="1:5" s="31" customFormat="1" ht="12.75">
      <c r="A2909" s="126"/>
      <c r="B2909" s="10"/>
      <c r="C2909" s="10"/>
      <c r="D2909" s="10"/>
      <c r="E2909" s="10"/>
    </row>
    <row r="2910" spans="1:5" s="31" customFormat="1" ht="12.75">
      <c r="A2910" s="126"/>
      <c r="B2910" s="10"/>
      <c r="C2910" s="10"/>
      <c r="D2910" s="10"/>
      <c r="E2910" s="10"/>
    </row>
    <row r="2911" spans="1:5" s="31" customFormat="1" ht="12.75">
      <c r="A2911" s="126"/>
      <c r="B2911" s="10"/>
      <c r="C2911" s="10"/>
      <c r="D2911" s="10"/>
      <c r="E2911" s="10"/>
    </row>
    <row r="2912" spans="1:5" s="31" customFormat="1" ht="12.75">
      <c r="A2912" s="126"/>
      <c r="B2912" s="10"/>
      <c r="C2912" s="10"/>
      <c r="D2912" s="10"/>
      <c r="E2912" s="10"/>
    </row>
    <row r="2913" spans="1:5" s="31" customFormat="1" ht="12.75">
      <c r="A2913" s="126"/>
      <c r="B2913" s="10"/>
      <c r="C2913" s="10"/>
      <c r="D2913" s="10"/>
      <c r="E2913" s="10"/>
    </row>
    <row r="2914" spans="1:5" s="31" customFormat="1" ht="12.75">
      <c r="A2914" s="126"/>
      <c r="B2914" s="10"/>
      <c r="C2914" s="10"/>
      <c r="D2914" s="10"/>
      <c r="E2914" s="10"/>
    </row>
    <row r="2915" spans="1:5" s="31" customFormat="1" ht="12.75">
      <c r="A2915" s="126"/>
      <c r="B2915" s="10"/>
      <c r="C2915" s="10"/>
      <c r="D2915" s="10"/>
      <c r="E2915" s="10"/>
    </row>
  </sheetData>
  <sheetProtection/>
  <mergeCells count="226">
    <mergeCell ref="A2093:E2093"/>
    <mergeCell ref="A2094:E2094"/>
    <mergeCell ref="A2095:E2095"/>
    <mergeCell ref="A2096:E2096"/>
    <mergeCell ref="A1190:E1190"/>
    <mergeCell ref="A1191:E1191"/>
    <mergeCell ref="A1468:E1468"/>
    <mergeCell ref="A1359:E1359"/>
    <mergeCell ref="A1360:E1360"/>
    <mergeCell ref="A1519:E1519"/>
    <mergeCell ref="A1138:E1138"/>
    <mergeCell ref="A1357:E1357"/>
    <mergeCell ref="A1305:E1305"/>
    <mergeCell ref="A2330:E2330"/>
    <mergeCell ref="A2270:E2270"/>
    <mergeCell ref="A2327:E2327"/>
    <mergeCell ref="A2271:E2271"/>
    <mergeCell ref="A1304:E1304"/>
    <mergeCell ref="A1245:E1245"/>
    <mergeCell ref="A1574:E1574"/>
    <mergeCell ref="A2489:E2489"/>
    <mergeCell ref="A2438:E2438"/>
    <mergeCell ref="A2488:E2488"/>
    <mergeCell ref="A2220:E2220"/>
    <mergeCell ref="A2272:E2272"/>
    <mergeCell ref="A1247:E1247"/>
    <mergeCell ref="A1302:E1302"/>
    <mergeCell ref="A2379:E2379"/>
    <mergeCell ref="A2380:E2380"/>
    <mergeCell ref="A1575:E1575"/>
    <mergeCell ref="A2595:E2595"/>
    <mergeCell ref="A2381:E2381"/>
    <mergeCell ref="A2378:E2378"/>
    <mergeCell ref="A1469:E1469"/>
    <mergeCell ref="A1520:E1520"/>
    <mergeCell ref="A753:E753"/>
    <mergeCell ref="A754:E754"/>
    <mergeCell ref="A755:E755"/>
    <mergeCell ref="A1136:E1136"/>
    <mergeCell ref="A1082:E1082"/>
    <mergeCell ref="A973:E973"/>
    <mergeCell ref="A975:E975"/>
    <mergeCell ref="A1137:E1137"/>
    <mergeCell ref="A974:E974"/>
    <mergeCell ref="A1027:E1027"/>
    <mergeCell ref="A1025:E1025"/>
    <mergeCell ref="A1026:E1026"/>
    <mergeCell ref="A864:E864"/>
    <mergeCell ref="A919:E919"/>
    <mergeCell ref="A921:E921"/>
    <mergeCell ref="A922:E922"/>
    <mergeCell ref="A972:E972"/>
    <mergeCell ref="A863:E863"/>
    <mergeCell ref="A865:E865"/>
    <mergeCell ref="A920:E920"/>
    <mergeCell ref="A756:E756"/>
    <mergeCell ref="A537:E537"/>
    <mergeCell ref="A808:E808"/>
    <mergeCell ref="A809:E809"/>
    <mergeCell ref="A810:E810"/>
    <mergeCell ref="A811:E811"/>
    <mergeCell ref="A539:E539"/>
    <mergeCell ref="A697:E697"/>
    <mergeCell ref="A698:E698"/>
    <mergeCell ref="A862:E862"/>
    <mergeCell ref="A588:E588"/>
    <mergeCell ref="A646:E646"/>
    <mergeCell ref="A590:E590"/>
    <mergeCell ref="A643:E643"/>
    <mergeCell ref="A262:E262"/>
    <mergeCell ref="A644:E644"/>
    <mergeCell ref="A645:E645"/>
    <mergeCell ref="A481:E481"/>
    <mergeCell ref="A263:E263"/>
    <mergeCell ref="A1521:E1521"/>
    <mergeCell ref="A1028:E1028"/>
    <mergeCell ref="A1079:E1079"/>
    <mergeCell ref="A1080:E1080"/>
    <mergeCell ref="A1081:E1081"/>
    <mergeCell ref="A1135:E1135"/>
    <mergeCell ref="A1303:E1303"/>
    <mergeCell ref="A1244:E1244"/>
    <mergeCell ref="A1246:E1246"/>
    <mergeCell ref="A1188:E1188"/>
    <mergeCell ref="A1189:E1189"/>
    <mergeCell ref="A56:E56"/>
    <mergeCell ref="A57:E57"/>
    <mergeCell ref="A59:E59"/>
    <mergeCell ref="A197:E197"/>
    <mergeCell ref="A58:E58"/>
    <mergeCell ref="A112:E112"/>
    <mergeCell ref="A110:E110"/>
    <mergeCell ref="A159:E159"/>
    <mergeCell ref="A139:E139"/>
    <mergeCell ref="A111:E111"/>
    <mergeCell ref="A482:E482"/>
    <mergeCell ref="A536:E536"/>
    <mergeCell ref="A374:E374"/>
    <mergeCell ref="A425:E425"/>
    <mergeCell ref="A427:E427"/>
    <mergeCell ref="A375:E375"/>
    <mergeCell ref="A426:E426"/>
    <mergeCell ref="A428:E428"/>
    <mergeCell ref="A480:E480"/>
    <mergeCell ref="A113:E113"/>
    <mergeCell ref="A212:E212"/>
    <mergeCell ref="A209:E209"/>
    <mergeCell ref="A160:E160"/>
    <mergeCell ref="A210:E210"/>
    <mergeCell ref="A162:E162"/>
    <mergeCell ref="A200:E200"/>
    <mergeCell ref="A198:E198"/>
    <mergeCell ref="A211:E211"/>
    <mergeCell ref="A140:E140"/>
    <mergeCell ref="A1576:E1576"/>
    <mergeCell ref="A1685:E1685"/>
    <mergeCell ref="A1358:E1358"/>
    <mergeCell ref="A1518:E1518"/>
    <mergeCell ref="A1410:E1410"/>
    <mergeCell ref="A1412:E1412"/>
    <mergeCell ref="A1411:E1411"/>
    <mergeCell ref="A1413:E1413"/>
    <mergeCell ref="A1466:E1466"/>
    <mergeCell ref="A1467:E1467"/>
    <mergeCell ref="A1842:E1842"/>
    <mergeCell ref="A1843:E1843"/>
    <mergeCell ref="A1683:E1683"/>
    <mergeCell ref="A1577:E1577"/>
    <mergeCell ref="A1626:E1626"/>
    <mergeCell ref="A1627:E1627"/>
    <mergeCell ref="A1789:E1789"/>
    <mergeCell ref="A1629:E1629"/>
    <mergeCell ref="A1682:E1682"/>
    <mergeCell ref="A1628:E1628"/>
    <mergeCell ref="A2006:E2006"/>
    <mergeCell ref="A1954:E1954"/>
    <mergeCell ref="A2005:E2005"/>
    <mergeCell ref="A2004:E2004"/>
    <mergeCell ref="A2060:E2060"/>
    <mergeCell ref="A2061:E2061"/>
    <mergeCell ref="A2007:E2007"/>
    <mergeCell ref="A2058:E2058"/>
    <mergeCell ref="A2059:E2059"/>
    <mergeCell ref="A2222:E2222"/>
    <mergeCell ref="A2165:E2165"/>
    <mergeCell ref="A2329:E2329"/>
    <mergeCell ref="A2112:E2112"/>
    <mergeCell ref="A2115:E2115"/>
    <mergeCell ref="A2273:E2273"/>
    <mergeCell ref="A2328:E2328"/>
    <mergeCell ref="A2164:E2164"/>
    <mergeCell ref="A1:E1"/>
    <mergeCell ref="A2:E2"/>
    <mergeCell ref="A3:E3"/>
    <mergeCell ref="A4:E4"/>
    <mergeCell ref="A2113:E2113"/>
    <mergeCell ref="A2221:E2221"/>
    <mergeCell ref="A2163:E2163"/>
    <mergeCell ref="A2219:E2219"/>
    <mergeCell ref="A2114:E2114"/>
    <mergeCell ref="A2162:E2162"/>
    <mergeCell ref="A2594:E2594"/>
    <mergeCell ref="A2545:E2545"/>
    <mergeCell ref="A2597:E2597"/>
    <mergeCell ref="A2486:E2486"/>
    <mergeCell ref="A2546:E2546"/>
    <mergeCell ref="A2653:E2653"/>
    <mergeCell ref="A2596:E2596"/>
    <mergeCell ref="A2651:E2651"/>
    <mergeCell ref="A2652:E2652"/>
    <mergeCell ref="A2544:E2544"/>
    <mergeCell ref="A264:E264"/>
    <mergeCell ref="A266:E266"/>
    <mergeCell ref="A318:E318"/>
    <mergeCell ref="A373:E373"/>
    <mergeCell ref="A317:E317"/>
    <mergeCell ref="A316:E316"/>
    <mergeCell ref="A315:E315"/>
    <mergeCell ref="A1953:E1953"/>
    <mergeCell ref="A2705:E2705"/>
    <mergeCell ref="A1790:E1790"/>
    <mergeCell ref="A1952:E1952"/>
    <mergeCell ref="A699:E699"/>
    <mergeCell ref="A700:E700"/>
    <mergeCell ref="A2543:E2543"/>
    <mergeCell ref="A2654:E2654"/>
    <mergeCell ref="A2487:E2487"/>
    <mergeCell ref="A2435:E2435"/>
    <mergeCell ref="A1951:E1951"/>
    <mergeCell ref="A376:E376"/>
    <mergeCell ref="A538:E538"/>
    <mergeCell ref="A591:E591"/>
    <mergeCell ref="A589:E589"/>
    <mergeCell ref="A479:E479"/>
    <mergeCell ref="A1791:E1791"/>
    <mergeCell ref="A1792:E1792"/>
    <mergeCell ref="A1900:E1900"/>
    <mergeCell ref="A1841:E1841"/>
    <mergeCell ref="A1736:E1736"/>
    <mergeCell ref="A1737:E1737"/>
    <mergeCell ref="A1684:E1684"/>
    <mergeCell ref="A2868:E2868"/>
    <mergeCell ref="A2813:E2813"/>
    <mergeCell ref="A2814:E2814"/>
    <mergeCell ref="A2811:E2811"/>
    <mergeCell ref="A2812:E2812"/>
    <mergeCell ref="A1897:E1897"/>
    <mergeCell ref="A2436:E2436"/>
    <mergeCell ref="A2708:E2708"/>
    <mergeCell ref="A2869:E2869"/>
    <mergeCell ref="A2866:E2866"/>
    <mergeCell ref="A2867:E2867"/>
    <mergeCell ref="A2757:E2757"/>
    <mergeCell ref="A2758:E2758"/>
    <mergeCell ref="A2759:E2759"/>
    <mergeCell ref="A2760:E2760"/>
    <mergeCell ref="A141:E141"/>
    <mergeCell ref="A142:E142"/>
    <mergeCell ref="A2707:E2707"/>
    <mergeCell ref="A2706:E2706"/>
    <mergeCell ref="A1734:E1734"/>
    <mergeCell ref="A1735:E1735"/>
    <mergeCell ref="A2437:E2437"/>
    <mergeCell ref="A1899:E1899"/>
    <mergeCell ref="A1898:E1898"/>
    <mergeCell ref="A1844:E1844"/>
  </mergeCells>
  <printOptions horizontalCentered="1"/>
  <pageMargins left="0.984251968503937" right="0.1968503937007874" top="0.8661417322834646" bottom="0.984251968503937" header="0.55118110236220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E32"/>
  <sheetViews>
    <sheetView zoomScale="220" zoomScaleNormal="220" zoomScalePageLayoutView="0" workbookViewId="0" topLeftCell="A1">
      <selection activeCell="A34" sqref="A34"/>
    </sheetView>
  </sheetViews>
  <sheetFormatPr defaultColWidth="9.140625" defaultRowHeight="12.75"/>
  <cols>
    <col min="1" max="1" width="43.57421875" style="36" customWidth="1"/>
    <col min="2" max="2" width="11.28125" style="36" customWidth="1"/>
    <col min="3" max="3" width="11.140625" style="36" customWidth="1"/>
    <col min="4" max="4" width="10.7109375" style="36" customWidth="1"/>
    <col min="5" max="5" width="11.00390625" style="36" customWidth="1"/>
    <col min="6" max="16384" width="9.140625" style="36" customWidth="1"/>
  </cols>
  <sheetData>
    <row r="1" s="31" customFormat="1" ht="12.75"/>
    <row r="2" spans="1:5" s="31" customFormat="1" ht="14.25">
      <c r="A2" s="163" t="s">
        <v>490</v>
      </c>
      <c r="B2" s="164"/>
      <c r="C2" s="164"/>
      <c r="D2" s="164"/>
      <c r="E2" s="165"/>
    </row>
    <row r="3" spans="1:5" s="31" customFormat="1" ht="14.25">
      <c r="A3" s="157" t="s">
        <v>491</v>
      </c>
      <c r="B3" s="158"/>
      <c r="C3" s="158"/>
      <c r="D3" s="158"/>
      <c r="E3" s="159"/>
    </row>
    <row r="4" spans="1:5" s="31" customFormat="1" ht="14.25">
      <c r="A4" s="157"/>
      <c r="B4" s="158"/>
      <c r="C4" s="158"/>
      <c r="D4" s="158"/>
      <c r="E4" s="159"/>
    </row>
    <row r="5" spans="1:5" s="31" customFormat="1" ht="14.25">
      <c r="A5" s="160" t="s">
        <v>145</v>
      </c>
      <c r="B5" s="161"/>
      <c r="C5" s="161"/>
      <c r="D5" s="161"/>
      <c r="E5" s="162"/>
    </row>
    <row r="6" spans="1:5" s="31" customFormat="1" ht="42.75">
      <c r="A6" s="72" t="s">
        <v>146</v>
      </c>
      <c r="B6" s="38" t="s">
        <v>475</v>
      </c>
      <c r="C6" s="38" t="s">
        <v>452</v>
      </c>
      <c r="D6" s="38" t="s">
        <v>478</v>
      </c>
      <c r="E6" s="38" t="s">
        <v>539</v>
      </c>
    </row>
    <row r="7" spans="1:5" s="31" customFormat="1" ht="51">
      <c r="A7" s="132" t="s">
        <v>492</v>
      </c>
      <c r="B7" s="133">
        <v>0</v>
      </c>
      <c r="C7" s="133">
        <v>15000000</v>
      </c>
      <c r="D7" s="133">
        <v>15000000</v>
      </c>
      <c r="E7" s="133">
        <v>15000000</v>
      </c>
    </row>
    <row r="8" spans="1:5" s="31" customFormat="1" ht="25.5">
      <c r="A8" s="132" t="s">
        <v>493</v>
      </c>
      <c r="B8" s="133">
        <v>0</v>
      </c>
      <c r="C8" s="133">
        <v>25000000</v>
      </c>
      <c r="D8" s="133">
        <v>25000000</v>
      </c>
      <c r="E8" s="133">
        <v>25000000</v>
      </c>
    </row>
    <row r="9" spans="1:5" s="31" customFormat="1" ht="45.75" customHeight="1">
      <c r="A9" s="132" t="s">
        <v>494</v>
      </c>
      <c r="B9" s="133">
        <v>0</v>
      </c>
      <c r="C9" s="133">
        <v>40000000</v>
      </c>
      <c r="D9" s="133">
        <v>40000000</v>
      </c>
      <c r="E9" s="133">
        <v>40000000</v>
      </c>
    </row>
    <row r="10" spans="1:5" s="31" customFormat="1" ht="42.75" customHeight="1">
      <c r="A10" s="132" t="s">
        <v>495</v>
      </c>
      <c r="B10" s="133">
        <v>0</v>
      </c>
      <c r="C10" s="133">
        <v>15000000</v>
      </c>
      <c r="D10" s="133">
        <v>15000000</v>
      </c>
      <c r="E10" s="133">
        <v>15000000</v>
      </c>
    </row>
    <row r="11" spans="1:5" s="31" customFormat="1" ht="44.25" customHeight="1">
      <c r="A11" s="132" t="s">
        <v>496</v>
      </c>
      <c r="B11" s="133">
        <v>0</v>
      </c>
      <c r="C11" s="133">
        <v>5000000</v>
      </c>
      <c r="D11" s="133">
        <v>5000000</v>
      </c>
      <c r="E11" s="133">
        <v>5000000</v>
      </c>
    </row>
    <row r="12" spans="1:5" s="31" customFormat="1" ht="23.25" customHeight="1">
      <c r="A12" s="45" t="s">
        <v>497</v>
      </c>
      <c r="B12" s="134"/>
      <c r="C12" s="134">
        <f>SUM(C7:C11)</f>
        <v>100000000</v>
      </c>
      <c r="D12" s="134">
        <f>SUM(D7:D11)</f>
        <v>100000000</v>
      </c>
      <c r="E12" s="134">
        <f>SUM(E7:E11)</f>
        <v>100000000</v>
      </c>
    </row>
    <row r="13" spans="1:5" s="31" customFormat="1" ht="12.75">
      <c r="A13" s="73"/>
      <c r="B13" s="20"/>
      <c r="C13" s="20"/>
      <c r="D13" s="20"/>
      <c r="E13" s="20"/>
    </row>
    <row r="14" spans="1:5" s="31" customFormat="1" ht="12.75">
      <c r="A14" s="194" t="s">
        <v>540</v>
      </c>
      <c r="B14" s="195"/>
      <c r="C14" s="195"/>
      <c r="D14" s="195"/>
      <c r="E14" s="195"/>
    </row>
    <row r="15" spans="1:5" s="31" customFormat="1" ht="12.75">
      <c r="A15" s="195"/>
      <c r="B15" s="195"/>
      <c r="C15" s="195"/>
      <c r="D15" s="195"/>
      <c r="E15" s="195"/>
    </row>
    <row r="16" spans="1:5" s="31" customFormat="1" ht="12.75">
      <c r="A16" s="71"/>
      <c r="B16" s="10"/>
      <c r="C16" s="10"/>
      <c r="D16" s="10"/>
      <c r="E16" s="10"/>
    </row>
    <row r="17" spans="1:5" s="31" customFormat="1" ht="12.75">
      <c r="A17" s="71"/>
      <c r="B17" s="10"/>
      <c r="C17" s="10"/>
      <c r="D17" s="10"/>
      <c r="E17" s="10"/>
    </row>
    <row r="18" spans="1:5" s="31" customFormat="1" ht="12.75">
      <c r="A18" s="71"/>
      <c r="B18" s="10"/>
      <c r="C18" s="10"/>
      <c r="D18" s="10"/>
      <c r="E18" s="10"/>
    </row>
    <row r="19" spans="1:5" s="31" customFormat="1" ht="12.75">
      <c r="A19" s="18"/>
      <c r="B19" s="10"/>
      <c r="C19" s="10"/>
      <c r="D19" s="10"/>
      <c r="E19" s="10"/>
    </row>
    <row r="20" spans="1:5" s="31" customFormat="1" ht="14.25">
      <c r="A20" s="163" t="s">
        <v>490</v>
      </c>
      <c r="B20" s="164"/>
      <c r="C20" s="164"/>
      <c r="D20" s="164"/>
      <c r="E20" s="165"/>
    </row>
    <row r="21" spans="1:5" s="31" customFormat="1" ht="14.25">
      <c r="A21" s="157" t="s">
        <v>498</v>
      </c>
      <c r="B21" s="158"/>
      <c r="C21" s="158"/>
      <c r="D21" s="158"/>
      <c r="E21" s="159"/>
    </row>
    <row r="22" spans="1:5" s="31" customFormat="1" ht="14.25">
      <c r="A22" s="157"/>
      <c r="B22" s="158"/>
      <c r="C22" s="158"/>
      <c r="D22" s="158"/>
      <c r="E22" s="159"/>
    </row>
    <row r="23" spans="1:5" s="31" customFormat="1" ht="14.25">
      <c r="A23" s="160" t="s">
        <v>145</v>
      </c>
      <c r="B23" s="161"/>
      <c r="C23" s="161"/>
      <c r="D23" s="161"/>
      <c r="E23" s="162"/>
    </row>
    <row r="24" spans="1:5" s="31" customFormat="1" ht="42.75">
      <c r="A24" s="72" t="s">
        <v>146</v>
      </c>
      <c r="B24" s="38" t="s">
        <v>475</v>
      </c>
      <c r="C24" s="38" t="s">
        <v>452</v>
      </c>
      <c r="D24" s="38" t="s">
        <v>478</v>
      </c>
      <c r="E24" s="38" t="s">
        <v>539</v>
      </c>
    </row>
    <row r="25" spans="1:5" ht="51">
      <c r="A25" s="132" t="s">
        <v>499</v>
      </c>
      <c r="B25" s="133">
        <v>0</v>
      </c>
      <c r="C25" s="133">
        <v>10000000</v>
      </c>
      <c r="D25" s="133">
        <v>10000000</v>
      </c>
      <c r="E25" s="133">
        <v>10000000</v>
      </c>
    </row>
    <row r="26" spans="1:5" ht="25.5">
      <c r="A26" s="132" t="s">
        <v>500</v>
      </c>
      <c r="B26" s="133">
        <v>0</v>
      </c>
      <c r="C26" s="133">
        <v>80000000</v>
      </c>
      <c r="D26" s="133">
        <v>80000000</v>
      </c>
      <c r="E26" s="133">
        <v>80000000</v>
      </c>
    </row>
    <row r="27" spans="1:5" ht="38.25">
      <c r="A27" s="132" t="s">
        <v>501</v>
      </c>
      <c r="B27" s="133">
        <v>0</v>
      </c>
      <c r="C27" s="133">
        <v>9000000</v>
      </c>
      <c r="D27" s="133">
        <v>9000000</v>
      </c>
      <c r="E27" s="133">
        <v>9000000</v>
      </c>
    </row>
    <row r="28" spans="1:5" ht="25.5">
      <c r="A28" s="132" t="s">
        <v>502</v>
      </c>
      <c r="B28" s="133">
        <v>0</v>
      </c>
      <c r="C28" s="133">
        <v>1000000</v>
      </c>
      <c r="D28" s="133">
        <v>1000000</v>
      </c>
      <c r="E28" s="133">
        <v>1000000</v>
      </c>
    </row>
    <row r="29" spans="1:5" ht="21" customHeight="1">
      <c r="A29" s="45" t="s">
        <v>503</v>
      </c>
      <c r="B29" s="134"/>
      <c r="C29" s="134">
        <f>SUM(C25:C28)</f>
        <v>100000000</v>
      </c>
      <c r="D29" s="134">
        <f>SUM(D25:D28)</f>
        <v>100000000</v>
      </c>
      <c r="E29" s="134">
        <f>SUM(E25:E28)</f>
        <v>100000000</v>
      </c>
    </row>
    <row r="31" spans="1:5" ht="12.75">
      <c r="A31" s="194" t="s">
        <v>540</v>
      </c>
      <c r="B31" s="195"/>
      <c r="C31" s="195"/>
      <c r="D31" s="195"/>
      <c r="E31" s="195"/>
    </row>
    <row r="32" spans="1:5" ht="12.75">
      <c r="A32" s="195"/>
      <c r="B32" s="195"/>
      <c r="C32" s="195"/>
      <c r="D32" s="195"/>
      <c r="E32" s="195"/>
    </row>
  </sheetData>
  <sheetProtection/>
  <mergeCells count="10">
    <mergeCell ref="A31:E32"/>
    <mergeCell ref="A2:E2"/>
    <mergeCell ref="A3:E3"/>
    <mergeCell ref="A20:E20"/>
    <mergeCell ref="A21:E21"/>
    <mergeCell ref="A22:E22"/>
    <mergeCell ref="A23:E23"/>
    <mergeCell ref="A4:E4"/>
    <mergeCell ref="A5:E5"/>
    <mergeCell ref="A14:E15"/>
  </mergeCells>
  <printOptions horizontalCentered="1"/>
  <pageMargins left="1.3" right="0.13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415"/>
  <sheetViews>
    <sheetView zoomScale="220" zoomScaleNormal="220" zoomScalePageLayoutView="0" workbookViewId="0" topLeftCell="A1">
      <selection activeCell="A421" sqref="A421"/>
    </sheetView>
  </sheetViews>
  <sheetFormatPr defaultColWidth="9.140625" defaultRowHeight="12.75"/>
  <cols>
    <col min="1" max="1" width="43.57421875" style="36" customWidth="1"/>
    <col min="2" max="2" width="11.28125" style="36" customWidth="1"/>
    <col min="3" max="3" width="11.140625" style="36" customWidth="1"/>
    <col min="4" max="4" width="10.7109375" style="36" customWidth="1"/>
    <col min="5" max="5" width="11.00390625" style="36" customWidth="1"/>
    <col min="6" max="16384" width="9.140625" style="36" customWidth="1"/>
  </cols>
  <sheetData>
    <row r="1" spans="1:5" s="31" customFormat="1" ht="14.25">
      <c r="A1" s="163" t="s">
        <v>385</v>
      </c>
      <c r="B1" s="164"/>
      <c r="C1" s="164"/>
      <c r="D1" s="164"/>
      <c r="E1" s="165"/>
    </row>
    <row r="2" spans="1:5" s="31" customFormat="1" ht="14.25">
      <c r="A2" s="157" t="s">
        <v>386</v>
      </c>
      <c r="B2" s="158"/>
      <c r="C2" s="158"/>
      <c r="D2" s="158"/>
      <c r="E2" s="159"/>
    </row>
    <row r="3" spans="1:5" s="31" customFormat="1" ht="14.25">
      <c r="A3" s="157" t="s">
        <v>387</v>
      </c>
      <c r="B3" s="158"/>
      <c r="C3" s="158"/>
      <c r="D3" s="158"/>
      <c r="E3" s="159"/>
    </row>
    <row r="4" spans="1:5" s="31" customFormat="1" ht="14.25">
      <c r="A4" s="160" t="s">
        <v>145</v>
      </c>
      <c r="B4" s="161"/>
      <c r="C4" s="161"/>
      <c r="D4" s="161"/>
      <c r="E4" s="162"/>
    </row>
    <row r="5" spans="1:5" s="31" customFormat="1" ht="42.75">
      <c r="A5" s="63" t="s">
        <v>146</v>
      </c>
      <c r="B5" s="38" t="s">
        <v>475</v>
      </c>
      <c r="C5" s="38" t="s">
        <v>452</v>
      </c>
      <c r="D5" s="38" t="s">
        <v>478</v>
      </c>
      <c r="E5" s="38" t="s">
        <v>477</v>
      </c>
    </row>
    <row r="6" spans="1:5" s="31" customFormat="1" ht="14.25">
      <c r="A6" s="63"/>
      <c r="B6" s="64"/>
      <c r="C6" s="64"/>
      <c r="D6" s="64"/>
      <c r="E6" s="65"/>
    </row>
    <row r="7" spans="1:5" s="31" customFormat="1" ht="12.75">
      <c r="A7" s="66" t="s">
        <v>388</v>
      </c>
      <c r="B7" s="136">
        <f>B72</f>
        <v>1692850</v>
      </c>
      <c r="C7" s="136">
        <f>C72</f>
        <v>1432000</v>
      </c>
      <c r="D7" s="136">
        <f>D72</f>
        <v>1432000</v>
      </c>
      <c r="E7" s="137">
        <f>E72</f>
        <v>1281000</v>
      </c>
    </row>
    <row r="8" spans="1:5" s="31" customFormat="1" ht="12.75">
      <c r="A8" s="66"/>
      <c r="B8" s="136"/>
      <c r="C8" s="136"/>
      <c r="D8" s="136"/>
      <c r="E8" s="137"/>
    </row>
    <row r="9" spans="1:5" s="31" customFormat="1" ht="12.75">
      <c r="A9" s="66"/>
      <c r="B9" s="136"/>
      <c r="C9" s="136"/>
      <c r="D9" s="136"/>
      <c r="E9" s="137"/>
    </row>
    <row r="10" spans="1:5" s="31" customFormat="1" ht="12.75">
      <c r="A10" s="66" t="s">
        <v>389</v>
      </c>
      <c r="B10" s="136">
        <f>B98</f>
        <v>9333688</v>
      </c>
      <c r="C10" s="136">
        <f>C98</f>
        <v>10465000</v>
      </c>
      <c r="D10" s="136">
        <f>D98</f>
        <v>10465000</v>
      </c>
      <c r="E10" s="137">
        <f>E98</f>
        <v>11687000</v>
      </c>
    </row>
    <row r="11" spans="1:5" s="31" customFormat="1" ht="12.75">
      <c r="A11" s="66" t="s">
        <v>390</v>
      </c>
      <c r="B11" s="136"/>
      <c r="C11" s="136"/>
      <c r="D11" s="136"/>
      <c r="E11" s="137"/>
    </row>
    <row r="12" spans="1:5" s="31" customFormat="1" ht="12.75">
      <c r="A12" s="66" t="s">
        <v>391</v>
      </c>
      <c r="B12" s="136"/>
      <c r="C12" s="136"/>
      <c r="D12" s="136"/>
      <c r="E12" s="137"/>
    </row>
    <row r="13" spans="1:5" s="31" customFormat="1" ht="12.75">
      <c r="A13" s="66" t="s">
        <v>392</v>
      </c>
      <c r="B13" s="138"/>
      <c r="C13" s="138"/>
      <c r="D13" s="138"/>
      <c r="E13" s="139"/>
    </row>
    <row r="14" spans="1:5" s="31" customFormat="1" ht="12.75">
      <c r="A14" s="66"/>
      <c r="B14" s="136"/>
      <c r="C14" s="136"/>
      <c r="D14" s="136"/>
      <c r="E14" s="137"/>
    </row>
    <row r="15" spans="1:5" s="31" customFormat="1" ht="12.75">
      <c r="A15" s="66" t="s">
        <v>393</v>
      </c>
      <c r="B15" s="136">
        <f>B122</f>
        <v>6846542</v>
      </c>
      <c r="C15" s="136">
        <f>C122</f>
        <v>5572000</v>
      </c>
      <c r="D15" s="136">
        <f>D122</f>
        <v>5572000</v>
      </c>
      <c r="E15" s="137">
        <f>E122</f>
        <v>4649000</v>
      </c>
    </row>
    <row r="16" spans="1:5" s="31" customFormat="1" ht="12.75">
      <c r="A16" s="66" t="s">
        <v>394</v>
      </c>
      <c r="B16" s="138"/>
      <c r="C16" s="138"/>
      <c r="D16" s="138"/>
      <c r="E16" s="139"/>
    </row>
    <row r="17" spans="1:5" s="31" customFormat="1" ht="12.75">
      <c r="A17" s="66"/>
      <c r="B17" s="138"/>
      <c r="C17" s="138"/>
      <c r="D17" s="138"/>
      <c r="E17" s="139"/>
    </row>
    <row r="18" spans="1:5" s="31" customFormat="1" ht="12.75">
      <c r="A18" s="66"/>
      <c r="B18" s="136"/>
      <c r="C18" s="136"/>
      <c r="D18" s="136"/>
      <c r="E18" s="137"/>
    </row>
    <row r="19" spans="1:5" s="31" customFormat="1" ht="12.75">
      <c r="A19" s="66" t="s">
        <v>395</v>
      </c>
      <c r="B19" s="156">
        <f>B149</f>
        <v>4621698</v>
      </c>
      <c r="C19" s="156">
        <f>C149</f>
        <v>5540000</v>
      </c>
      <c r="D19" s="156">
        <f>D149</f>
        <v>5540000</v>
      </c>
      <c r="E19" s="102">
        <f>E149</f>
        <v>5540000</v>
      </c>
    </row>
    <row r="20" spans="1:5" s="31" customFormat="1" ht="12.75">
      <c r="A20" s="66" t="s">
        <v>396</v>
      </c>
      <c r="B20" s="136"/>
      <c r="C20" s="136"/>
      <c r="D20" s="136"/>
      <c r="E20" s="137"/>
    </row>
    <row r="21" spans="1:5" s="31" customFormat="1" ht="12.75">
      <c r="A21" s="66"/>
      <c r="B21" s="136"/>
      <c r="C21" s="136"/>
      <c r="D21" s="136"/>
      <c r="E21" s="137"/>
    </row>
    <row r="22" spans="1:5" s="31" customFormat="1" ht="12.75">
      <c r="A22" s="66"/>
      <c r="B22" s="136"/>
      <c r="C22" s="136"/>
      <c r="D22" s="136"/>
      <c r="E22" s="137"/>
    </row>
    <row r="23" spans="1:5" s="31" customFormat="1" ht="12.75">
      <c r="A23" s="66" t="s">
        <v>397</v>
      </c>
      <c r="B23" s="136">
        <f>B174</f>
        <v>3336370</v>
      </c>
      <c r="C23" s="136">
        <f>C174</f>
        <v>3411300</v>
      </c>
      <c r="D23" s="136">
        <f>D174</f>
        <v>3411300</v>
      </c>
      <c r="E23" s="137">
        <f>E174</f>
        <v>3920000</v>
      </c>
    </row>
    <row r="24" spans="1:5" s="31" customFormat="1" ht="12.75">
      <c r="A24" s="66"/>
      <c r="B24" s="136"/>
      <c r="C24" s="136"/>
      <c r="D24" s="136"/>
      <c r="E24" s="137"/>
    </row>
    <row r="25" spans="1:5" s="31" customFormat="1" ht="12.75">
      <c r="A25" s="66"/>
      <c r="B25" s="136"/>
      <c r="C25" s="136"/>
      <c r="D25" s="136"/>
      <c r="E25" s="137"/>
    </row>
    <row r="26" spans="1:5" s="31" customFormat="1" ht="12.75">
      <c r="A26" s="66" t="s">
        <v>520</v>
      </c>
      <c r="B26" s="136">
        <f>B201</f>
        <v>3216278</v>
      </c>
      <c r="C26" s="136">
        <f>C201</f>
        <v>7033000</v>
      </c>
      <c r="D26" s="136">
        <f>D201</f>
        <v>7033000</v>
      </c>
      <c r="E26" s="137">
        <f>E201</f>
        <v>7033000</v>
      </c>
    </row>
    <row r="27" spans="1:5" s="31" customFormat="1" ht="12.75">
      <c r="A27" s="66" t="s">
        <v>521</v>
      </c>
      <c r="B27" s="136"/>
      <c r="C27" s="136"/>
      <c r="D27" s="136"/>
      <c r="E27" s="137"/>
    </row>
    <row r="28" spans="1:5" s="31" customFormat="1" ht="12.75">
      <c r="A28" s="66"/>
      <c r="B28" s="136"/>
      <c r="C28" s="136"/>
      <c r="D28" s="136"/>
      <c r="E28" s="137"/>
    </row>
    <row r="29" spans="1:5" s="31" customFormat="1" ht="12.75">
      <c r="A29" s="66"/>
      <c r="B29" s="136"/>
      <c r="C29" s="136"/>
      <c r="D29" s="136"/>
      <c r="E29" s="137"/>
    </row>
    <row r="30" spans="1:5" s="31" customFormat="1" ht="12.75">
      <c r="A30" s="67" t="s">
        <v>398</v>
      </c>
      <c r="B30" s="136">
        <f>B225</f>
        <v>2819022</v>
      </c>
      <c r="C30" s="136">
        <f>C225</f>
        <v>3672000</v>
      </c>
      <c r="D30" s="136">
        <f>D225</f>
        <v>3672000</v>
      </c>
      <c r="E30" s="137">
        <f>E225</f>
        <v>4100000</v>
      </c>
    </row>
    <row r="31" spans="1:5" s="31" customFormat="1" ht="12.75">
      <c r="A31" s="66" t="s">
        <v>399</v>
      </c>
      <c r="E31" s="34"/>
    </row>
    <row r="32" spans="1:5" s="31" customFormat="1" ht="12.75">
      <c r="A32" s="66"/>
      <c r="B32" s="136"/>
      <c r="C32" s="136"/>
      <c r="D32" s="136"/>
      <c r="E32" s="137"/>
    </row>
    <row r="33" spans="1:5" s="31" customFormat="1" ht="12.75">
      <c r="A33" s="68"/>
      <c r="B33" s="136"/>
      <c r="C33" s="136"/>
      <c r="D33" s="136"/>
      <c r="E33" s="137"/>
    </row>
    <row r="34" spans="1:5" s="31" customFormat="1" ht="12.75">
      <c r="A34" s="66" t="s">
        <v>400</v>
      </c>
      <c r="B34" s="136">
        <f>B253</f>
        <v>2963043</v>
      </c>
      <c r="C34" s="136">
        <f>C253</f>
        <v>4062000</v>
      </c>
      <c r="D34" s="136">
        <f>D253</f>
        <v>4062000</v>
      </c>
      <c r="E34" s="137">
        <f>E253</f>
        <v>4062000</v>
      </c>
    </row>
    <row r="35" spans="1:5" s="31" customFormat="1" ht="12.75">
      <c r="A35" s="69" t="s">
        <v>401</v>
      </c>
      <c r="B35" s="136"/>
      <c r="C35" s="136"/>
      <c r="D35" s="136"/>
      <c r="E35" s="137"/>
    </row>
    <row r="36" spans="1:5" s="31" customFormat="1" ht="12.75">
      <c r="A36" s="69" t="s">
        <v>402</v>
      </c>
      <c r="B36" s="138"/>
      <c r="C36" s="138"/>
      <c r="D36" s="138"/>
      <c r="E36" s="139"/>
    </row>
    <row r="37" spans="1:5" s="31" customFormat="1" ht="12.75">
      <c r="A37" s="69"/>
      <c r="B37" s="138"/>
      <c r="C37" s="138"/>
      <c r="D37" s="138"/>
      <c r="E37" s="139"/>
    </row>
    <row r="38" spans="1:5" s="31" customFormat="1" ht="12.75">
      <c r="A38" s="69"/>
      <c r="B38" s="136"/>
      <c r="C38" s="136"/>
      <c r="D38" s="136"/>
      <c r="E38" s="137"/>
    </row>
    <row r="39" spans="1:5" s="31" customFormat="1" ht="12.75">
      <c r="A39" s="69" t="s">
        <v>403</v>
      </c>
      <c r="B39" s="136">
        <f>B279</f>
        <v>1634270</v>
      </c>
      <c r="C39" s="136">
        <f>C279</f>
        <v>3550540</v>
      </c>
      <c r="D39" s="136">
        <f>D279</f>
        <v>3550540</v>
      </c>
      <c r="E39" s="137">
        <f>E279</f>
        <v>3550540</v>
      </c>
    </row>
    <row r="40" spans="1:5" s="31" customFormat="1" ht="12.75">
      <c r="A40" s="9" t="s">
        <v>404</v>
      </c>
      <c r="B40" s="140"/>
      <c r="C40" s="140"/>
      <c r="D40" s="140"/>
      <c r="E40" s="139"/>
    </row>
    <row r="41" spans="1:5" s="31" customFormat="1" ht="12.75">
      <c r="A41" s="9"/>
      <c r="B41" s="136"/>
      <c r="C41" s="136"/>
      <c r="D41" s="136"/>
      <c r="E41" s="137"/>
    </row>
    <row r="42" spans="1:5" s="31" customFormat="1" ht="12.75">
      <c r="A42" s="9"/>
      <c r="B42" s="136"/>
      <c r="C42" s="136"/>
      <c r="D42" s="136"/>
      <c r="E42" s="137"/>
    </row>
    <row r="43" spans="1:5" s="31" customFormat="1" ht="12.75">
      <c r="A43" s="9" t="s">
        <v>405</v>
      </c>
      <c r="B43" s="136">
        <f>B306</f>
        <v>3175490</v>
      </c>
      <c r="C43" s="136">
        <f>C306</f>
        <v>2540000</v>
      </c>
      <c r="D43" s="136">
        <f>D306</f>
        <v>2540000</v>
      </c>
      <c r="E43" s="137">
        <f>E306</f>
        <v>2413000</v>
      </c>
    </row>
    <row r="44" spans="1:5" s="31" customFormat="1" ht="12.75">
      <c r="A44" s="9" t="s">
        <v>406</v>
      </c>
      <c r="B44" s="140"/>
      <c r="C44" s="140"/>
      <c r="D44" s="140"/>
      <c r="E44" s="139"/>
    </row>
    <row r="45" spans="1:5" s="31" customFormat="1" ht="12.75">
      <c r="A45" s="9"/>
      <c r="B45" s="136"/>
      <c r="C45" s="136"/>
      <c r="D45" s="136"/>
      <c r="E45" s="137"/>
    </row>
    <row r="46" spans="1:5" s="31" customFormat="1" ht="12.75">
      <c r="A46" s="9"/>
      <c r="B46" s="136"/>
      <c r="C46" s="136"/>
      <c r="D46" s="136"/>
      <c r="E46" s="141"/>
    </row>
    <row r="47" spans="1:5" s="31" customFormat="1" ht="12.75">
      <c r="A47" s="13" t="s">
        <v>407</v>
      </c>
      <c r="B47" s="142">
        <f>SUM(B7:B46)</f>
        <v>39639251</v>
      </c>
      <c r="C47" s="142">
        <f>SUM(C7:C46)</f>
        <v>47277840</v>
      </c>
      <c r="D47" s="142">
        <f>SUM(D7:D46)</f>
        <v>47277840</v>
      </c>
      <c r="E47" s="134">
        <f>SUM(E7:E46)</f>
        <v>48235540</v>
      </c>
    </row>
    <row r="48" spans="1:5" s="31" customFormat="1" ht="12.75">
      <c r="A48" s="70"/>
      <c r="B48" s="15"/>
      <c r="C48" s="15"/>
      <c r="D48" s="15"/>
      <c r="E48" s="16"/>
    </row>
    <row r="49" spans="1:5" s="31" customFormat="1" ht="12.75">
      <c r="A49" s="71"/>
      <c r="B49" s="10"/>
      <c r="C49" s="10"/>
      <c r="D49" s="10"/>
      <c r="E49" s="10"/>
    </row>
    <row r="50" spans="1:5" s="31" customFormat="1" ht="12.75">
      <c r="A50" s="71" t="s">
        <v>408</v>
      </c>
      <c r="B50" s="10"/>
      <c r="C50" s="10"/>
      <c r="D50" s="10"/>
      <c r="E50" s="10"/>
    </row>
    <row r="51" spans="1:5" s="31" customFormat="1" ht="12.75">
      <c r="A51" s="71"/>
      <c r="B51" s="10"/>
      <c r="C51" s="10"/>
      <c r="D51" s="10"/>
      <c r="E51" s="10"/>
    </row>
    <row r="52" spans="1:5" s="31" customFormat="1" ht="12.75">
      <c r="A52" s="71"/>
      <c r="B52" s="10"/>
      <c r="C52" s="10"/>
      <c r="D52" s="10"/>
      <c r="E52" s="10"/>
    </row>
    <row r="53" spans="1:5" s="31" customFormat="1" ht="12.75">
      <c r="A53" s="18"/>
      <c r="B53" s="10"/>
      <c r="C53" s="10"/>
      <c r="D53" s="10"/>
      <c r="E53" s="10"/>
    </row>
    <row r="54" spans="1:5" s="31" customFormat="1" ht="12.75">
      <c r="A54" s="10"/>
      <c r="B54" s="10"/>
      <c r="C54" s="10"/>
      <c r="D54" s="10"/>
      <c r="E54" s="10"/>
    </row>
    <row r="55" spans="1:5" s="31" customFormat="1" ht="12.75">
      <c r="A55" s="10"/>
      <c r="B55" s="10"/>
      <c r="C55" s="10"/>
      <c r="D55" s="10"/>
      <c r="E55" s="10"/>
    </row>
    <row r="56" spans="1:5" s="31" customFormat="1" ht="12.75">
      <c r="A56" s="10"/>
      <c r="B56" s="10"/>
      <c r="C56" s="10"/>
      <c r="D56" s="10"/>
      <c r="E56" s="10"/>
    </row>
    <row r="57" s="31" customFormat="1" ht="12.75"/>
    <row r="58" spans="1:5" s="31" customFormat="1" ht="14.25">
      <c r="A58" s="163" t="s">
        <v>385</v>
      </c>
      <c r="B58" s="164"/>
      <c r="C58" s="164"/>
      <c r="D58" s="164"/>
      <c r="E58" s="165"/>
    </row>
    <row r="59" spans="1:5" s="31" customFormat="1" ht="14.25">
      <c r="A59" s="157" t="s">
        <v>386</v>
      </c>
      <c r="B59" s="158"/>
      <c r="C59" s="158"/>
      <c r="D59" s="158"/>
      <c r="E59" s="159"/>
    </row>
    <row r="60" spans="1:5" s="31" customFormat="1" ht="14.25">
      <c r="A60" s="157" t="s">
        <v>409</v>
      </c>
      <c r="B60" s="158"/>
      <c r="C60" s="158"/>
      <c r="D60" s="158"/>
      <c r="E60" s="159"/>
    </row>
    <row r="61" spans="1:5" s="31" customFormat="1" ht="14.25">
      <c r="A61" s="160" t="s">
        <v>145</v>
      </c>
      <c r="B61" s="161"/>
      <c r="C61" s="161"/>
      <c r="D61" s="161"/>
      <c r="E61" s="162"/>
    </row>
    <row r="62" spans="1:5" s="31" customFormat="1" ht="42.75">
      <c r="A62" s="72" t="s">
        <v>146</v>
      </c>
      <c r="B62" s="38" t="s">
        <v>475</v>
      </c>
      <c r="C62" s="38" t="s">
        <v>452</v>
      </c>
      <c r="D62" s="38" t="s">
        <v>478</v>
      </c>
      <c r="E62" s="38" t="s">
        <v>477</v>
      </c>
    </row>
    <row r="63" spans="1:5" s="31" customFormat="1" ht="14.25">
      <c r="A63" s="63"/>
      <c r="B63" s="64"/>
      <c r="C63" s="64"/>
      <c r="D63" s="64"/>
      <c r="E63" s="65"/>
    </row>
    <row r="64" spans="1:5" s="31" customFormat="1" ht="12.75">
      <c r="A64" s="66" t="s">
        <v>147</v>
      </c>
      <c r="B64" s="136">
        <v>1055088</v>
      </c>
      <c r="C64" s="136">
        <v>1028000</v>
      </c>
      <c r="D64" s="136">
        <v>1028000</v>
      </c>
      <c r="E64" s="137">
        <v>936000</v>
      </c>
    </row>
    <row r="65" spans="1:5" s="31" customFormat="1" ht="12.75">
      <c r="A65" s="66" t="s">
        <v>158</v>
      </c>
      <c r="B65" s="136">
        <v>17808</v>
      </c>
      <c r="C65" s="136">
        <v>56000</v>
      </c>
      <c r="D65" s="136">
        <v>56000</v>
      </c>
      <c r="E65" s="137">
        <v>50000</v>
      </c>
    </row>
    <row r="66" spans="1:5" s="31" customFormat="1" ht="12.75">
      <c r="A66" s="66" t="s">
        <v>160</v>
      </c>
      <c r="B66" s="136">
        <v>420001</v>
      </c>
      <c r="C66" s="136">
        <v>300000</v>
      </c>
      <c r="D66" s="136">
        <v>300000</v>
      </c>
      <c r="E66" s="137">
        <v>275000</v>
      </c>
    </row>
    <row r="67" spans="1:5" s="31" customFormat="1" ht="12.75">
      <c r="A67" s="66" t="s">
        <v>410</v>
      </c>
      <c r="B67" s="136">
        <v>0</v>
      </c>
      <c r="C67" s="136">
        <v>10000</v>
      </c>
      <c r="D67" s="136">
        <v>10000</v>
      </c>
      <c r="E67" s="137">
        <v>20000</v>
      </c>
    </row>
    <row r="68" spans="1:5" s="31" customFormat="1" ht="12.75">
      <c r="A68" s="66" t="s">
        <v>297</v>
      </c>
      <c r="B68" s="136">
        <v>0</v>
      </c>
      <c r="C68" s="136">
        <v>0</v>
      </c>
      <c r="D68" s="136">
        <v>0</v>
      </c>
      <c r="E68" s="137">
        <v>0</v>
      </c>
    </row>
    <row r="69" spans="1:5" s="31" customFormat="1" ht="12.75">
      <c r="A69" s="66" t="s">
        <v>411</v>
      </c>
      <c r="B69" s="136">
        <v>0</v>
      </c>
      <c r="C69" s="136">
        <v>0</v>
      </c>
      <c r="D69" s="136">
        <v>0</v>
      </c>
      <c r="E69" s="137">
        <v>0</v>
      </c>
    </row>
    <row r="70" spans="1:5" s="31" customFormat="1" ht="12.75">
      <c r="A70" s="66" t="s">
        <v>119</v>
      </c>
      <c r="B70" s="136">
        <v>199953</v>
      </c>
      <c r="C70" s="136">
        <v>38000</v>
      </c>
      <c r="D70" s="136">
        <v>38000</v>
      </c>
      <c r="E70" s="137">
        <v>0</v>
      </c>
    </row>
    <row r="71" spans="1:5" s="31" customFormat="1" ht="12.75">
      <c r="A71" s="66" t="s">
        <v>120</v>
      </c>
      <c r="B71" s="136">
        <v>0</v>
      </c>
      <c r="C71" s="136">
        <v>0</v>
      </c>
      <c r="D71" s="136">
        <v>0</v>
      </c>
      <c r="E71" s="137">
        <v>0</v>
      </c>
    </row>
    <row r="72" spans="1:5" s="31" customFormat="1" ht="12.75">
      <c r="A72" s="13" t="s">
        <v>412</v>
      </c>
      <c r="B72" s="151">
        <f>SUM(B64:B71)</f>
        <v>1692850</v>
      </c>
      <c r="C72" s="151">
        <f>SUM(C64:C71)</f>
        <v>1432000</v>
      </c>
      <c r="D72" s="151">
        <f>SUM(D64:D71)</f>
        <v>1432000</v>
      </c>
      <c r="E72" s="145">
        <f>SUM(E64:E71)</f>
        <v>1281000</v>
      </c>
    </row>
    <row r="73" spans="1:5" s="31" customFormat="1" ht="12.75">
      <c r="A73" s="13" t="s">
        <v>413</v>
      </c>
      <c r="B73" s="143">
        <f>ROUND(B72*75/100,0)</f>
        <v>1269638</v>
      </c>
      <c r="C73" s="143">
        <f>ROUND(C72*75/100,0)</f>
        <v>1074000</v>
      </c>
      <c r="D73" s="143">
        <f>ROUND(D72*75/100,0)</f>
        <v>1074000</v>
      </c>
      <c r="E73" s="144">
        <f>ROUND(E72*75/100,0)</f>
        <v>960750</v>
      </c>
    </row>
    <row r="74" spans="1:5" s="31" customFormat="1" ht="12.75">
      <c r="A74" s="13" t="s">
        <v>414</v>
      </c>
      <c r="B74" s="148">
        <f>ROUND(B72*25/100,0)</f>
        <v>423213</v>
      </c>
      <c r="C74" s="148">
        <f>ROUND(C72*25/100,0)</f>
        <v>358000</v>
      </c>
      <c r="D74" s="148">
        <f>ROUND(D72*25/100,0)</f>
        <v>358000</v>
      </c>
      <c r="E74" s="152">
        <f>ROUND(E72*25/100,0)</f>
        <v>320250</v>
      </c>
    </row>
    <row r="75" spans="1:5" s="31" customFormat="1" ht="12.75">
      <c r="A75" s="73"/>
      <c r="B75" s="10"/>
      <c r="C75" s="10"/>
      <c r="D75" s="10"/>
      <c r="E75" s="10"/>
    </row>
    <row r="76" spans="1:5" s="31" customFormat="1" ht="12.75">
      <c r="A76" s="71" t="s">
        <v>408</v>
      </c>
      <c r="B76" s="18"/>
      <c r="C76" s="18"/>
      <c r="D76" s="18"/>
      <c r="E76" s="18"/>
    </row>
    <row r="77" spans="1:5" s="31" customFormat="1" ht="12.75">
      <c r="A77" s="71"/>
      <c r="B77" s="10"/>
      <c r="C77" s="10"/>
      <c r="D77" s="10"/>
      <c r="E77" s="10"/>
    </row>
    <row r="78" spans="1:5" s="31" customFormat="1" ht="12.75">
      <c r="A78" s="71"/>
      <c r="B78" s="10"/>
      <c r="C78" s="10"/>
      <c r="D78" s="10"/>
      <c r="E78" s="10"/>
    </row>
    <row r="79" spans="1:5" s="31" customFormat="1" ht="12.75">
      <c r="A79" s="18"/>
      <c r="B79" s="10"/>
      <c r="C79" s="10"/>
      <c r="D79" s="10"/>
      <c r="E79" s="10"/>
    </row>
    <row r="80" spans="1:5" s="31" customFormat="1" ht="12.75">
      <c r="A80" s="18"/>
      <c r="B80" s="10"/>
      <c r="C80" s="10"/>
      <c r="D80" s="10"/>
      <c r="E80" s="10"/>
    </row>
    <row r="81" spans="1:5" s="31" customFormat="1" ht="12.75">
      <c r="A81" s="18"/>
      <c r="B81" s="10"/>
      <c r="C81" s="10"/>
      <c r="D81" s="10"/>
      <c r="E81" s="10"/>
    </row>
    <row r="82" s="31" customFormat="1" ht="12.75"/>
    <row r="83" s="31" customFormat="1" ht="12.75"/>
    <row r="84" s="31" customFormat="1" ht="12.75"/>
    <row r="85" spans="1:5" s="31" customFormat="1" ht="14.25">
      <c r="A85" s="163" t="s">
        <v>385</v>
      </c>
      <c r="B85" s="164"/>
      <c r="C85" s="164"/>
      <c r="D85" s="164"/>
      <c r="E85" s="165"/>
    </row>
    <row r="86" spans="1:5" s="31" customFormat="1" ht="14.25">
      <c r="A86" s="157" t="s">
        <v>386</v>
      </c>
      <c r="B86" s="158"/>
      <c r="C86" s="158"/>
      <c r="D86" s="158"/>
      <c r="E86" s="159"/>
    </row>
    <row r="87" spans="1:5" s="31" customFormat="1" ht="14.25">
      <c r="A87" s="157" t="s">
        <v>415</v>
      </c>
      <c r="B87" s="158"/>
      <c r="C87" s="158"/>
      <c r="D87" s="158"/>
      <c r="E87" s="159"/>
    </row>
    <row r="88" spans="1:5" s="31" customFormat="1" ht="14.25">
      <c r="A88" s="160" t="s">
        <v>145</v>
      </c>
      <c r="B88" s="161"/>
      <c r="C88" s="161"/>
      <c r="D88" s="161"/>
      <c r="E88" s="162"/>
    </row>
    <row r="89" spans="1:5" s="31" customFormat="1" ht="42.75">
      <c r="A89" s="72" t="s">
        <v>146</v>
      </c>
      <c r="B89" s="38" t="s">
        <v>475</v>
      </c>
      <c r="C89" s="38" t="s">
        <v>452</v>
      </c>
      <c r="D89" s="38" t="s">
        <v>478</v>
      </c>
      <c r="E89" s="38" t="s">
        <v>477</v>
      </c>
    </row>
    <row r="90" spans="1:5" s="31" customFormat="1" ht="12.75">
      <c r="A90" s="74" t="s">
        <v>147</v>
      </c>
      <c r="B90" s="146">
        <v>6748108</v>
      </c>
      <c r="C90" s="136">
        <v>6173000</v>
      </c>
      <c r="D90" s="136">
        <v>6173000</v>
      </c>
      <c r="E90" s="137">
        <v>10700000</v>
      </c>
    </row>
    <row r="91" spans="1:5" s="31" customFormat="1" ht="12.75">
      <c r="A91" s="66" t="s">
        <v>158</v>
      </c>
      <c r="B91" s="136">
        <v>167099</v>
      </c>
      <c r="C91" s="136">
        <v>199000</v>
      </c>
      <c r="D91" s="136">
        <v>199000</v>
      </c>
      <c r="E91" s="137">
        <v>134000</v>
      </c>
    </row>
    <row r="92" spans="1:5" s="31" customFormat="1" ht="12.75">
      <c r="A92" s="66" t="s">
        <v>160</v>
      </c>
      <c r="B92" s="136">
        <v>753127</v>
      </c>
      <c r="C92" s="136">
        <v>1331000</v>
      </c>
      <c r="D92" s="136">
        <v>1331000</v>
      </c>
      <c r="E92" s="137">
        <v>853000</v>
      </c>
    </row>
    <row r="93" spans="1:5" s="31" customFormat="1" ht="12.75">
      <c r="A93" s="66" t="s">
        <v>297</v>
      </c>
      <c r="B93" s="136">
        <v>0</v>
      </c>
      <c r="C93" s="136">
        <v>0</v>
      </c>
      <c r="D93" s="136">
        <v>0</v>
      </c>
      <c r="E93" s="137">
        <v>0</v>
      </c>
    </row>
    <row r="94" spans="1:5" s="31" customFormat="1" ht="12.75">
      <c r="A94" s="66" t="s">
        <v>410</v>
      </c>
      <c r="B94" s="136">
        <v>21000</v>
      </c>
      <c r="C94" s="136">
        <v>43000</v>
      </c>
      <c r="D94" s="136">
        <v>43000</v>
      </c>
      <c r="E94" s="137">
        <v>0</v>
      </c>
    </row>
    <row r="95" spans="1:5" s="31" customFormat="1" ht="12.75">
      <c r="A95" s="66" t="s">
        <v>411</v>
      </c>
      <c r="B95" s="136">
        <v>599729</v>
      </c>
      <c r="C95" s="136">
        <v>800000</v>
      </c>
      <c r="D95" s="136">
        <v>800000</v>
      </c>
      <c r="E95" s="137">
        <v>0</v>
      </c>
    </row>
    <row r="96" spans="1:5" s="31" customFormat="1" ht="12.75">
      <c r="A96" s="66" t="s">
        <v>119</v>
      </c>
      <c r="B96" s="136">
        <v>1044625</v>
      </c>
      <c r="C96" s="136">
        <v>1919000</v>
      </c>
      <c r="D96" s="136">
        <v>1919000</v>
      </c>
      <c r="E96" s="137">
        <v>0</v>
      </c>
    </row>
    <row r="97" spans="1:5" s="31" customFormat="1" ht="12.75">
      <c r="A97" s="66" t="s">
        <v>416</v>
      </c>
      <c r="B97" s="136">
        <v>0</v>
      </c>
      <c r="C97" s="136">
        <v>0</v>
      </c>
      <c r="D97" s="136">
        <v>0</v>
      </c>
      <c r="E97" s="137">
        <v>0</v>
      </c>
    </row>
    <row r="98" spans="1:5" s="31" customFormat="1" ht="12.75">
      <c r="A98" s="13" t="s">
        <v>417</v>
      </c>
      <c r="B98" s="151">
        <f>SUM(B90:B97)</f>
        <v>9333688</v>
      </c>
      <c r="C98" s="151">
        <f>SUM(C90:C97)</f>
        <v>10465000</v>
      </c>
      <c r="D98" s="151">
        <f>SUM(D90:D97)</f>
        <v>10465000</v>
      </c>
      <c r="E98" s="145">
        <f>SUM(E90:E97)</f>
        <v>11687000</v>
      </c>
    </row>
    <row r="99" spans="1:5" s="31" customFormat="1" ht="12.75">
      <c r="A99" s="13" t="s">
        <v>418</v>
      </c>
      <c r="B99" s="143">
        <f>ROUND(B98*75/100,0)</f>
        <v>7000266</v>
      </c>
      <c r="C99" s="143">
        <f>ROUND(C98*75/100,0)</f>
        <v>7848750</v>
      </c>
      <c r="D99" s="143">
        <f>ROUND(D98*75/100,0)</f>
        <v>7848750</v>
      </c>
      <c r="E99" s="144">
        <f>ROUND(E98*75/100,0)</f>
        <v>8765250</v>
      </c>
    </row>
    <row r="100" spans="1:5" s="31" customFormat="1" ht="12.75">
      <c r="A100" s="17" t="s">
        <v>414</v>
      </c>
      <c r="B100" s="148">
        <f>ROUND(B98*25/100,0)</f>
        <v>2333422</v>
      </c>
      <c r="C100" s="148">
        <f>ROUND(C98*25/100,0)</f>
        <v>2616250</v>
      </c>
      <c r="D100" s="148">
        <f>ROUND(D98*25/100,0)</f>
        <v>2616250</v>
      </c>
      <c r="E100" s="152">
        <f>ROUND(E98*25/100,0)</f>
        <v>2921750</v>
      </c>
    </row>
    <row r="101" spans="1:5" s="31" customFormat="1" ht="12.75">
      <c r="A101" s="71"/>
      <c r="B101" s="10"/>
      <c r="C101" s="10"/>
      <c r="D101" s="10"/>
      <c r="E101" s="10"/>
    </row>
    <row r="102" spans="1:5" s="31" customFormat="1" ht="12.75">
      <c r="A102" s="71" t="s">
        <v>408</v>
      </c>
      <c r="B102" s="10"/>
      <c r="C102" s="10"/>
      <c r="D102" s="10"/>
      <c r="E102" s="10"/>
    </row>
    <row r="103" spans="1:5" s="31" customFormat="1" ht="12.75">
      <c r="A103" s="71"/>
      <c r="B103" s="10"/>
      <c r="C103" s="10"/>
      <c r="D103" s="10"/>
      <c r="E103" s="10"/>
    </row>
    <row r="104" spans="1:5" s="31" customFormat="1" ht="12.75">
      <c r="A104" s="71"/>
      <c r="B104" s="10"/>
      <c r="C104" s="10"/>
      <c r="D104" s="10"/>
      <c r="E104" s="10"/>
    </row>
    <row r="105" spans="1:5" s="31" customFormat="1" ht="12.75">
      <c r="A105" s="71"/>
      <c r="B105" s="10"/>
      <c r="C105" s="10"/>
      <c r="D105" s="10"/>
      <c r="E105" s="10"/>
    </row>
    <row r="106" spans="1:5" s="31" customFormat="1" ht="12.75">
      <c r="A106" s="71"/>
      <c r="B106" s="10"/>
      <c r="C106" s="10"/>
      <c r="D106" s="10"/>
      <c r="E106" s="10"/>
    </row>
    <row r="107" spans="1:5" s="31" customFormat="1" ht="12.75">
      <c r="A107" s="71"/>
      <c r="B107" s="18"/>
      <c r="C107" s="18"/>
      <c r="D107" s="18"/>
      <c r="E107" s="18"/>
    </row>
    <row r="108" s="31" customFormat="1" ht="12.75"/>
    <row r="109" spans="1:5" s="31" customFormat="1" ht="14.25">
      <c r="A109" s="163" t="s">
        <v>385</v>
      </c>
      <c r="B109" s="164"/>
      <c r="C109" s="164"/>
      <c r="D109" s="164"/>
      <c r="E109" s="165"/>
    </row>
    <row r="110" spans="1:5" s="31" customFormat="1" ht="14.25">
      <c r="A110" s="157" t="s">
        <v>386</v>
      </c>
      <c r="B110" s="158"/>
      <c r="C110" s="158"/>
      <c r="D110" s="158"/>
      <c r="E110" s="159"/>
    </row>
    <row r="111" spans="1:5" s="31" customFormat="1" ht="14.25">
      <c r="A111" s="157" t="s">
        <v>419</v>
      </c>
      <c r="B111" s="158"/>
      <c r="C111" s="158"/>
      <c r="D111" s="158"/>
      <c r="E111" s="159"/>
    </row>
    <row r="112" spans="1:5" s="31" customFormat="1" ht="14.25">
      <c r="A112" s="160" t="s">
        <v>145</v>
      </c>
      <c r="B112" s="161"/>
      <c r="C112" s="161"/>
      <c r="D112" s="161"/>
      <c r="E112" s="162"/>
    </row>
    <row r="113" spans="1:5" s="31" customFormat="1" ht="42.75">
      <c r="A113" s="72" t="s">
        <v>146</v>
      </c>
      <c r="B113" s="38" t="s">
        <v>475</v>
      </c>
      <c r="C113" s="83" t="s">
        <v>452</v>
      </c>
      <c r="D113" s="83" t="s">
        <v>478</v>
      </c>
      <c r="E113" s="38" t="s">
        <v>477</v>
      </c>
    </row>
    <row r="114" spans="1:5" s="31" customFormat="1" ht="18" customHeight="1">
      <c r="A114" s="74" t="s">
        <v>147</v>
      </c>
      <c r="B114" s="146">
        <v>4385088</v>
      </c>
      <c r="C114" s="146">
        <v>3700000</v>
      </c>
      <c r="D114" s="146">
        <v>3700000</v>
      </c>
      <c r="E114" s="153">
        <v>3779000</v>
      </c>
    </row>
    <row r="115" spans="1:5" s="31" customFormat="1" ht="12.75">
      <c r="A115" s="66" t="s">
        <v>158</v>
      </c>
      <c r="B115" s="136">
        <v>241436</v>
      </c>
      <c r="C115" s="136">
        <v>141000</v>
      </c>
      <c r="D115" s="136">
        <v>141000</v>
      </c>
      <c r="E115" s="137">
        <v>160000</v>
      </c>
    </row>
    <row r="116" spans="1:5" s="31" customFormat="1" ht="12.75">
      <c r="A116" s="66" t="s">
        <v>160</v>
      </c>
      <c r="B116" s="136">
        <v>1735320</v>
      </c>
      <c r="C116" s="136">
        <v>650000</v>
      </c>
      <c r="D116" s="136">
        <v>650000</v>
      </c>
      <c r="E116" s="137">
        <v>660000</v>
      </c>
    </row>
    <row r="117" spans="1:5" s="31" customFormat="1" ht="12.75">
      <c r="A117" s="66" t="s">
        <v>410</v>
      </c>
      <c r="B117" s="136">
        <v>85000</v>
      </c>
      <c r="C117" s="136">
        <v>40000</v>
      </c>
      <c r="D117" s="136">
        <v>40000</v>
      </c>
      <c r="E117" s="137">
        <v>50000</v>
      </c>
    </row>
    <row r="118" spans="1:5" s="31" customFormat="1" ht="12.75">
      <c r="A118" s="66" t="s">
        <v>297</v>
      </c>
      <c r="B118" s="136"/>
      <c r="C118" s="136"/>
      <c r="D118" s="136"/>
      <c r="E118" s="137"/>
    </row>
    <row r="119" spans="1:5" s="31" customFormat="1" ht="12.75">
      <c r="A119" s="66" t="s">
        <v>411</v>
      </c>
      <c r="B119" s="136">
        <v>0</v>
      </c>
      <c r="C119" s="136">
        <v>0</v>
      </c>
      <c r="D119" s="136">
        <v>0</v>
      </c>
      <c r="E119" s="137">
        <v>0</v>
      </c>
    </row>
    <row r="120" spans="1:5" s="31" customFormat="1" ht="12.75">
      <c r="A120" s="66" t="s">
        <v>318</v>
      </c>
      <c r="B120" s="136">
        <v>399698</v>
      </c>
      <c r="C120" s="136">
        <v>1041000</v>
      </c>
      <c r="D120" s="136">
        <v>1041000</v>
      </c>
      <c r="E120" s="137">
        <v>0</v>
      </c>
    </row>
    <row r="121" spans="1:5" s="31" customFormat="1" ht="12.75">
      <c r="A121" s="66" t="s">
        <v>120</v>
      </c>
      <c r="B121" s="136">
        <v>0</v>
      </c>
      <c r="C121" s="136">
        <v>0</v>
      </c>
      <c r="D121" s="136">
        <v>0</v>
      </c>
      <c r="E121" s="137">
        <v>0</v>
      </c>
    </row>
    <row r="122" spans="1:5" s="31" customFormat="1" ht="12.75">
      <c r="A122" s="13" t="s">
        <v>420</v>
      </c>
      <c r="B122" s="151">
        <f>SUM(B114:B121)</f>
        <v>6846542</v>
      </c>
      <c r="C122" s="151">
        <f>SUM(C114:C121)</f>
        <v>5572000</v>
      </c>
      <c r="D122" s="151">
        <f>SUM(D114:D121)</f>
        <v>5572000</v>
      </c>
      <c r="E122" s="145">
        <f>SUM(E114:E121)</f>
        <v>4649000</v>
      </c>
    </row>
    <row r="123" spans="1:5" s="31" customFormat="1" ht="12.75">
      <c r="A123" s="13" t="s">
        <v>418</v>
      </c>
      <c r="B123" s="143">
        <f>ROUND(B122*75/100,0)</f>
        <v>5134907</v>
      </c>
      <c r="C123" s="143">
        <f>ROUND(C122*75/100,0)</f>
        <v>4179000</v>
      </c>
      <c r="D123" s="143">
        <f>ROUND(D122*75/100,0)</f>
        <v>4179000</v>
      </c>
      <c r="E123" s="144">
        <f>ROUND(E122*75/100,0)</f>
        <v>3486750</v>
      </c>
    </row>
    <row r="124" spans="1:5" s="31" customFormat="1" ht="12.75">
      <c r="A124" s="17" t="s">
        <v>414</v>
      </c>
      <c r="B124" s="148">
        <f>ROUND(B122*25/100,0)</f>
        <v>1711636</v>
      </c>
      <c r="C124" s="148">
        <f>ROUND(C122*25/100,0)</f>
        <v>1393000</v>
      </c>
      <c r="D124" s="148">
        <f>ROUND(D122*25/100,0)</f>
        <v>1393000</v>
      </c>
      <c r="E124" s="152">
        <f>ROUND(E122*25/100,0)</f>
        <v>1162250</v>
      </c>
    </row>
    <row r="125" spans="1:5" s="31" customFormat="1" ht="12.75">
      <c r="A125" s="71"/>
      <c r="B125" s="10"/>
      <c r="C125" s="10"/>
      <c r="D125" s="10"/>
      <c r="E125" s="10"/>
    </row>
    <row r="126" spans="1:5" s="31" customFormat="1" ht="12.75">
      <c r="A126" s="71" t="s">
        <v>408</v>
      </c>
      <c r="B126" s="10"/>
      <c r="C126" s="10"/>
      <c r="D126" s="10"/>
      <c r="E126" s="10"/>
    </row>
    <row r="127" spans="1:5" s="31" customFormat="1" ht="12.75">
      <c r="A127" s="71"/>
      <c r="B127" s="10"/>
      <c r="C127" s="10"/>
      <c r="D127" s="10"/>
      <c r="E127" s="10"/>
    </row>
    <row r="128" spans="1:5" s="31" customFormat="1" ht="12.75">
      <c r="A128" s="71"/>
      <c r="B128" s="10"/>
      <c r="C128" s="10"/>
      <c r="D128" s="10"/>
      <c r="E128" s="10"/>
    </row>
    <row r="129" spans="1:5" s="31" customFormat="1" ht="12.75">
      <c r="A129" s="71"/>
      <c r="B129" s="10"/>
      <c r="C129" s="10"/>
      <c r="D129" s="10"/>
      <c r="E129" s="10"/>
    </row>
    <row r="130" spans="1:5" s="31" customFormat="1" ht="12.75">
      <c r="A130" s="71"/>
      <c r="B130" s="10"/>
      <c r="C130" s="10"/>
      <c r="D130" s="10"/>
      <c r="E130" s="10"/>
    </row>
    <row r="131" spans="1:5" s="31" customFormat="1" ht="12.75">
      <c r="A131" s="71"/>
      <c r="B131" s="10"/>
      <c r="C131" s="10"/>
      <c r="D131" s="10"/>
      <c r="E131" s="10"/>
    </row>
    <row r="132" spans="1:5" s="31" customFormat="1" ht="12.75">
      <c r="A132" s="71"/>
      <c r="B132" s="10"/>
      <c r="C132" s="10"/>
      <c r="D132" s="10"/>
      <c r="E132" s="10"/>
    </row>
    <row r="133" spans="1:5" s="31" customFormat="1" ht="12.75">
      <c r="A133" s="71"/>
      <c r="B133" s="10"/>
      <c r="C133" s="10"/>
      <c r="D133" s="10"/>
      <c r="E133" s="10"/>
    </row>
    <row r="134" spans="1:5" s="31" customFormat="1" ht="12.75">
      <c r="A134" s="71"/>
      <c r="B134" s="10"/>
      <c r="C134" s="10"/>
      <c r="D134" s="10"/>
      <c r="E134" s="10"/>
    </row>
    <row r="135" spans="1:5" s="31" customFormat="1" ht="12.75">
      <c r="A135" s="18"/>
      <c r="B135" s="10"/>
      <c r="C135" s="10"/>
      <c r="D135" s="10"/>
      <c r="E135" s="10"/>
    </row>
    <row r="136" s="31" customFormat="1" ht="12.75"/>
    <row r="137" spans="1:5" s="31" customFormat="1" ht="14.25">
      <c r="A137" s="163" t="s">
        <v>385</v>
      </c>
      <c r="B137" s="164"/>
      <c r="C137" s="164"/>
      <c r="D137" s="164"/>
      <c r="E137" s="165"/>
    </row>
    <row r="138" spans="1:5" s="31" customFormat="1" ht="14.25">
      <c r="A138" s="157" t="s">
        <v>386</v>
      </c>
      <c r="B138" s="158"/>
      <c r="C138" s="158"/>
      <c r="D138" s="158"/>
      <c r="E138" s="159"/>
    </row>
    <row r="139" spans="1:5" s="31" customFormat="1" ht="14.25">
      <c r="A139" s="157" t="s">
        <v>421</v>
      </c>
      <c r="B139" s="158"/>
      <c r="C139" s="158"/>
      <c r="D139" s="158"/>
      <c r="E139" s="159"/>
    </row>
    <row r="140" spans="1:5" s="31" customFormat="1" ht="14.25">
      <c r="A140" s="160" t="s">
        <v>145</v>
      </c>
      <c r="B140" s="161"/>
      <c r="C140" s="161"/>
      <c r="D140" s="161"/>
      <c r="E140" s="162"/>
    </row>
    <row r="141" spans="1:5" s="31" customFormat="1" ht="42.75">
      <c r="A141" s="72" t="s">
        <v>146</v>
      </c>
      <c r="B141" s="38" t="s">
        <v>475</v>
      </c>
      <c r="C141" s="83" t="s">
        <v>452</v>
      </c>
      <c r="D141" s="83" t="s">
        <v>478</v>
      </c>
      <c r="E141" s="38" t="s">
        <v>477</v>
      </c>
    </row>
    <row r="142" spans="1:5" s="31" customFormat="1" ht="12.75">
      <c r="A142" s="66" t="s">
        <v>147</v>
      </c>
      <c r="B142" s="136">
        <v>4345696</v>
      </c>
      <c r="C142" s="146">
        <v>4600000</v>
      </c>
      <c r="D142" s="146">
        <v>4600000</v>
      </c>
      <c r="E142" s="153">
        <v>4600000</v>
      </c>
    </row>
    <row r="143" spans="1:5" s="31" customFormat="1" ht="12.75">
      <c r="A143" s="66" t="s">
        <v>158</v>
      </c>
      <c r="B143" s="136">
        <v>36030</v>
      </c>
      <c r="C143" s="136">
        <v>120000</v>
      </c>
      <c r="D143" s="136">
        <v>120000</v>
      </c>
      <c r="E143" s="137">
        <v>120000</v>
      </c>
    </row>
    <row r="144" spans="1:5" s="31" customFormat="1" ht="12.75">
      <c r="A144" s="66" t="s">
        <v>160</v>
      </c>
      <c r="B144" s="136">
        <v>239972</v>
      </c>
      <c r="C144" s="136">
        <v>720000</v>
      </c>
      <c r="D144" s="136">
        <v>720000</v>
      </c>
      <c r="E144" s="137">
        <v>720000</v>
      </c>
    </row>
    <row r="145" spans="1:5" s="31" customFormat="1" ht="12.75">
      <c r="A145" s="66" t="s">
        <v>422</v>
      </c>
      <c r="B145" s="136">
        <v>0</v>
      </c>
      <c r="C145" s="136">
        <v>0</v>
      </c>
      <c r="D145" s="136">
        <v>0</v>
      </c>
      <c r="E145" s="137">
        <v>0</v>
      </c>
    </row>
    <row r="146" spans="1:5" s="31" customFormat="1" ht="12.75">
      <c r="A146" s="66" t="s">
        <v>297</v>
      </c>
      <c r="B146" s="136"/>
      <c r="C146" s="136"/>
      <c r="D146" s="136"/>
      <c r="E146" s="137"/>
    </row>
    <row r="147" spans="1:5" s="31" customFormat="1" ht="12.75">
      <c r="A147" s="66" t="s">
        <v>318</v>
      </c>
      <c r="B147" s="136">
        <v>0</v>
      </c>
      <c r="C147" s="136">
        <v>100000</v>
      </c>
      <c r="D147" s="136">
        <v>100000</v>
      </c>
      <c r="E147" s="137">
        <v>100000</v>
      </c>
    </row>
    <row r="148" spans="1:5" s="31" customFormat="1" ht="12.75">
      <c r="A148" s="66" t="s">
        <v>423</v>
      </c>
      <c r="B148" s="136">
        <v>0</v>
      </c>
      <c r="C148" s="136">
        <v>0</v>
      </c>
      <c r="D148" s="136">
        <v>0</v>
      </c>
      <c r="E148" s="137">
        <v>0</v>
      </c>
    </row>
    <row r="149" spans="1:5" s="31" customFormat="1" ht="12.75">
      <c r="A149" s="13" t="s">
        <v>424</v>
      </c>
      <c r="B149" s="151">
        <f>SUM(B142:B148)</f>
        <v>4621698</v>
      </c>
      <c r="C149" s="151">
        <f>SUM(C142:C148)</f>
        <v>5540000</v>
      </c>
      <c r="D149" s="151">
        <f>SUM(D142:D148)</f>
        <v>5540000</v>
      </c>
      <c r="E149" s="145">
        <f>SUM(E142:E148)</f>
        <v>5540000</v>
      </c>
    </row>
    <row r="150" spans="1:5" s="31" customFormat="1" ht="12.75">
      <c r="A150" s="13" t="s">
        <v>418</v>
      </c>
      <c r="B150" s="143">
        <f>ROUND(B149*75/100,0)</f>
        <v>3466274</v>
      </c>
      <c r="C150" s="143">
        <f>ROUND(C149*75/100,0)</f>
        <v>4155000</v>
      </c>
      <c r="D150" s="143">
        <f>ROUND(D149*75/100,0)</f>
        <v>4155000</v>
      </c>
      <c r="E150" s="144">
        <f>ROUND(E149*75/100,0)</f>
        <v>4155000</v>
      </c>
    </row>
    <row r="151" spans="1:5" s="31" customFormat="1" ht="12.75">
      <c r="A151" s="13" t="s">
        <v>414</v>
      </c>
      <c r="B151" s="148">
        <f>ROUND(B149*25/100,0)</f>
        <v>1155425</v>
      </c>
      <c r="C151" s="148">
        <f>ROUND(C149*25/100,0)</f>
        <v>1385000</v>
      </c>
      <c r="D151" s="148">
        <f>ROUND(D149*25/100,0)</f>
        <v>1385000</v>
      </c>
      <c r="E151" s="152">
        <f>ROUND(E149*25/100,0)</f>
        <v>1385000</v>
      </c>
    </row>
    <row r="152" spans="1:5" s="31" customFormat="1" ht="12.75">
      <c r="A152" s="73"/>
      <c r="B152" s="10"/>
      <c r="C152" s="10"/>
      <c r="D152" s="10"/>
      <c r="E152" s="10"/>
    </row>
    <row r="153" spans="1:5" s="31" customFormat="1" ht="12.75">
      <c r="A153" s="71" t="s">
        <v>408</v>
      </c>
      <c r="B153" s="10"/>
      <c r="C153" s="10"/>
      <c r="D153" s="10"/>
      <c r="E153" s="10"/>
    </row>
    <row r="154" spans="1:5" s="31" customFormat="1" ht="12.75">
      <c r="A154" s="71"/>
      <c r="B154" s="10"/>
      <c r="C154" s="10"/>
      <c r="D154" s="10"/>
      <c r="E154" s="10"/>
    </row>
    <row r="155" spans="1:5" s="31" customFormat="1" ht="12.75">
      <c r="A155" s="71"/>
      <c r="B155" s="18"/>
      <c r="C155" s="18"/>
      <c r="D155" s="18"/>
      <c r="E155" s="18"/>
    </row>
    <row r="156" spans="1:5" s="31" customFormat="1" ht="12.75">
      <c r="A156" s="71"/>
      <c r="B156" s="10"/>
      <c r="C156" s="10"/>
      <c r="D156" s="10"/>
      <c r="E156" s="10"/>
    </row>
    <row r="157" spans="1:5" s="31" customFormat="1" ht="12.75">
      <c r="A157" s="71"/>
      <c r="B157" s="10"/>
      <c r="C157" s="10"/>
      <c r="D157" s="10"/>
      <c r="E157" s="10"/>
    </row>
    <row r="158" spans="1:5" s="31" customFormat="1" ht="12.75">
      <c r="A158" s="71"/>
      <c r="B158" s="10"/>
      <c r="C158" s="10"/>
      <c r="D158" s="10"/>
      <c r="E158" s="10"/>
    </row>
    <row r="159" spans="1:5" s="31" customFormat="1" ht="12.75">
      <c r="A159" s="33"/>
      <c r="B159" s="33"/>
      <c r="C159" s="33"/>
      <c r="D159" s="33"/>
      <c r="E159" s="33"/>
    </row>
    <row r="160" spans="1:5" s="31" customFormat="1" ht="12.75">
      <c r="A160" s="33"/>
      <c r="B160" s="33"/>
      <c r="C160" s="33"/>
      <c r="D160" s="33"/>
      <c r="E160" s="33"/>
    </row>
    <row r="161" spans="1:5" s="31" customFormat="1" ht="14.25">
      <c r="A161" s="163" t="s">
        <v>385</v>
      </c>
      <c r="B161" s="164"/>
      <c r="C161" s="164"/>
      <c r="D161" s="164"/>
      <c r="E161" s="165"/>
    </row>
    <row r="162" spans="1:5" s="31" customFormat="1" ht="14.25">
      <c r="A162" s="157" t="s">
        <v>386</v>
      </c>
      <c r="B162" s="158"/>
      <c r="C162" s="158"/>
      <c r="D162" s="158"/>
      <c r="E162" s="159"/>
    </row>
    <row r="163" spans="1:5" s="31" customFormat="1" ht="14.25">
      <c r="A163" s="157" t="s">
        <v>425</v>
      </c>
      <c r="B163" s="158"/>
      <c r="C163" s="158"/>
      <c r="D163" s="158"/>
      <c r="E163" s="159"/>
    </row>
    <row r="164" spans="1:5" s="31" customFormat="1" ht="14.25">
      <c r="A164" s="160" t="s">
        <v>145</v>
      </c>
      <c r="B164" s="161"/>
      <c r="C164" s="161"/>
      <c r="D164" s="161"/>
      <c r="E164" s="162"/>
    </row>
    <row r="165" spans="1:5" s="31" customFormat="1" ht="42.75">
      <c r="A165" s="38" t="s">
        <v>146</v>
      </c>
      <c r="B165" s="83" t="s">
        <v>475</v>
      </c>
      <c r="C165" s="83" t="s">
        <v>452</v>
      </c>
      <c r="D165" s="83" t="s">
        <v>478</v>
      </c>
      <c r="E165" s="38" t="s">
        <v>477</v>
      </c>
    </row>
    <row r="166" spans="1:5" s="31" customFormat="1" ht="12.75">
      <c r="A166" s="66" t="s">
        <v>147</v>
      </c>
      <c r="B166" s="146">
        <v>2975046</v>
      </c>
      <c r="C166" s="146">
        <v>2991300</v>
      </c>
      <c r="D166" s="146">
        <v>2991300</v>
      </c>
      <c r="E166" s="137">
        <v>3500000</v>
      </c>
    </row>
    <row r="167" spans="1:5" s="31" customFormat="1" ht="12.75">
      <c r="A167" s="66" t="s">
        <v>158</v>
      </c>
      <c r="B167" s="136">
        <v>75331</v>
      </c>
      <c r="C167" s="136">
        <v>100000</v>
      </c>
      <c r="D167" s="136">
        <v>100000</v>
      </c>
      <c r="E167" s="137">
        <v>100000</v>
      </c>
    </row>
    <row r="168" spans="1:5" s="31" customFormat="1" ht="12.75">
      <c r="A168" s="66" t="s">
        <v>160</v>
      </c>
      <c r="B168" s="136">
        <v>265993</v>
      </c>
      <c r="C168" s="136">
        <v>300000</v>
      </c>
      <c r="D168" s="136">
        <v>300000</v>
      </c>
      <c r="E168" s="137">
        <v>300000</v>
      </c>
    </row>
    <row r="169" spans="1:5" s="31" customFormat="1" ht="12.75">
      <c r="A169" s="66" t="s">
        <v>426</v>
      </c>
      <c r="B169" s="136">
        <v>20000</v>
      </c>
      <c r="C169" s="136">
        <v>20000</v>
      </c>
      <c r="D169" s="136">
        <v>20000</v>
      </c>
      <c r="E169" s="137">
        <v>20000</v>
      </c>
    </row>
    <row r="170" spans="1:5" s="31" customFormat="1" ht="12.75">
      <c r="A170" s="66" t="s">
        <v>297</v>
      </c>
      <c r="B170" s="136">
        <v>0</v>
      </c>
      <c r="C170" s="136">
        <v>0</v>
      </c>
      <c r="D170" s="136">
        <v>0</v>
      </c>
      <c r="E170" s="137">
        <v>0</v>
      </c>
    </row>
    <row r="171" spans="1:5" s="31" customFormat="1" ht="12.75">
      <c r="A171" s="66" t="s">
        <v>411</v>
      </c>
      <c r="B171" s="136">
        <v>0</v>
      </c>
      <c r="C171" s="136">
        <v>0</v>
      </c>
      <c r="D171" s="136">
        <v>0</v>
      </c>
      <c r="E171" s="137">
        <v>0</v>
      </c>
    </row>
    <row r="172" spans="1:5" s="31" customFormat="1" ht="12.75">
      <c r="A172" s="66" t="s">
        <v>427</v>
      </c>
      <c r="B172" s="136">
        <v>0</v>
      </c>
      <c r="C172" s="136">
        <v>0</v>
      </c>
      <c r="D172" s="136">
        <v>0</v>
      </c>
      <c r="E172" s="137">
        <v>0</v>
      </c>
    </row>
    <row r="173" spans="1:5" s="31" customFormat="1" ht="12.75">
      <c r="A173" s="66" t="s">
        <v>428</v>
      </c>
      <c r="B173" s="147">
        <v>0</v>
      </c>
      <c r="C173" s="147">
        <v>0</v>
      </c>
      <c r="D173" s="147">
        <v>0</v>
      </c>
      <c r="E173" s="137">
        <v>0</v>
      </c>
    </row>
    <row r="174" spans="1:5" s="31" customFormat="1" ht="12.75">
      <c r="A174" s="13" t="s">
        <v>429</v>
      </c>
      <c r="B174" s="149">
        <f>SUM(B166:B173)</f>
        <v>3336370</v>
      </c>
      <c r="C174" s="149">
        <f>SUM(C166:C173)</f>
        <v>3411300</v>
      </c>
      <c r="D174" s="149">
        <f>SUM(D166:D173)</f>
        <v>3411300</v>
      </c>
      <c r="E174" s="145">
        <f>SUM(E166:E173)</f>
        <v>3920000</v>
      </c>
    </row>
    <row r="175" spans="1:5" s="31" customFormat="1" ht="12.75">
      <c r="A175" s="13" t="s">
        <v>418</v>
      </c>
      <c r="B175" s="143">
        <f>ROUND(B174*75/100,0)</f>
        <v>2502278</v>
      </c>
      <c r="C175" s="143">
        <f>ROUND(C174*75/100,0)</f>
        <v>2558475</v>
      </c>
      <c r="D175" s="143">
        <f>ROUND(D174*75/100,0)</f>
        <v>2558475</v>
      </c>
      <c r="E175" s="144">
        <f>ROUND(E174*75/100,0)</f>
        <v>2940000</v>
      </c>
    </row>
    <row r="176" spans="1:5" s="31" customFormat="1" ht="12.75">
      <c r="A176" s="13" t="s">
        <v>414</v>
      </c>
      <c r="B176" s="148">
        <f>ROUND(B174*25/100,0)</f>
        <v>834093</v>
      </c>
      <c r="C176" s="148">
        <f>ROUND(C174*25/100,0)</f>
        <v>852825</v>
      </c>
      <c r="D176" s="148">
        <f>ROUND(D174*25/100,0)</f>
        <v>852825</v>
      </c>
      <c r="E176" s="152">
        <f>ROUND(E174*25/100,0)</f>
        <v>980000</v>
      </c>
    </row>
    <row r="177" spans="1:5" s="31" customFormat="1" ht="12.75">
      <c r="A177" s="73"/>
      <c r="B177" s="10"/>
      <c r="C177" s="10"/>
      <c r="D177" s="10"/>
      <c r="E177" s="10"/>
    </row>
    <row r="178" spans="1:5" s="31" customFormat="1" ht="12.75">
      <c r="A178" s="71" t="s">
        <v>408</v>
      </c>
      <c r="B178" s="10"/>
      <c r="C178" s="10"/>
      <c r="D178" s="10"/>
      <c r="E178" s="10"/>
    </row>
    <row r="179" spans="1:5" s="31" customFormat="1" ht="12.75">
      <c r="A179" s="33"/>
      <c r="B179" s="33"/>
      <c r="C179" s="33"/>
      <c r="D179" s="33"/>
      <c r="E179" s="33"/>
    </row>
    <row r="180" spans="1:5" s="31" customFormat="1" ht="12.75">
      <c r="A180" s="33"/>
      <c r="B180" s="33"/>
      <c r="C180" s="33"/>
      <c r="D180" s="33"/>
      <c r="E180" s="33"/>
    </row>
    <row r="181" spans="1:5" s="31" customFormat="1" ht="12.75">
      <c r="A181" s="33"/>
      <c r="B181" s="33"/>
      <c r="C181" s="33"/>
      <c r="D181" s="33"/>
      <c r="E181" s="33"/>
    </row>
    <row r="182" spans="1:5" s="31" customFormat="1" ht="12.75">
      <c r="A182" s="33"/>
      <c r="B182" s="33"/>
      <c r="C182" s="33"/>
      <c r="D182" s="33"/>
      <c r="E182" s="33"/>
    </row>
    <row r="183" spans="1:5" s="31" customFormat="1" ht="12.75">
      <c r="A183" s="33"/>
      <c r="B183" s="33"/>
      <c r="C183" s="33"/>
      <c r="D183" s="33"/>
      <c r="E183" s="33"/>
    </row>
    <row r="184" spans="1:5" s="31" customFormat="1" ht="12.75">
      <c r="A184" s="33"/>
      <c r="B184" s="33"/>
      <c r="C184" s="33"/>
      <c r="D184" s="33"/>
      <c r="E184" s="33"/>
    </row>
    <row r="185" spans="1:5" s="31" customFormat="1" ht="12.75">
      <c r="A185" s="33"/>
      <c r="B185" s="33"/>
      <c r="C185" s="33"/>
      <c r="D185" s="33"/>
      <c r="E185" s="33"/>
    </row>
    <row r="186" spans="1:5" s="31" customFormat="1" ht="12.75">
      <c r="A186" s="33"/>
      <c r="B186" s="33"/>
      <c r="C186" s="33"/>
      <c r="D186" s="33"/>
      <c r="E186" s="33"/>
    </row>
    <row r="187" spans="1:5" s="31" customFormat="1" ht="14.25">
      <c r="A187" s="163" t="s">
        <v>385</v>
      </c>
      <c r="B187" s="164"/>
      <c r="C187" s="164"/>
      <c r="D187" s="164"/>
      <c r="E187" s="165"/>
    </row>
    <row r="188" spans="1:5" s="31" customFormat="1" ht="14.25">
      <c r="A188" s="157" t="s">
        <v>386</v>
      </c>
      <c r="B188" s="158"/>
      <c r="C188" s="158"/>
      <c r="D188" s="158"/>
      <c r="E188" s="159"/>
    </row>
    <row r="189" spans="1:5" s="31" customFormat="1" ht="14.25">
      <c r="A189" s="157" t="s">
        <v>517</v>
      </c>
      <c r="B189" s="158"/>
      <c r="C189" s="158"/>
      <c r="D189" s="158"/>
      <c r="E189" s="159"/>
    </row>
    <row r="190" spans="1:5" s="31" customFormat="1" ht="14.25">
      <c r="A190" s="160" t="s">
        <v>145</v>
      </c>
      <c r="B190" s="161"/>
      <c r="C190" s="161"/>
      <c r="D190" s="161"/>
      <c r="E190" s="162"/>
    </row>
    <row r="191" spans="1:5" s="31" customFormat="1" ht="42.75">
      <c r="A191" s="72" t="s">
        <v>146</v>
      </c>
      <c r="B191" s="38" t="s">
        <v>475</v>
      </c>
      <c r="C191" s="83" t="s">
        <v>452</v>
      </c>
      <c r="D191" s="83" t="s">
        <v>478</v>
      </c>
      <c r="E191" s="38" t="s">
        <v>477</v>
      </c>
    </row>
    <row r="192" spans="1:5" s="31" customFormat="1" ht="12.75">
      <c r="A192" s="66" t="s">
        <v>147</v>
      </c>
      <c r="B192" s="136">
        <v>1843249</v>
      </c>
      <c r="C192" s="146">
        <v>3733000</v>
      </c>
      <c r="D192" s="146">
        <v>3733000</v>
      </c>
      <c r="E192" s="153">
        <v>3733000</v>
      </c>
    </row>
    <row r="193" spans="1:5" s="31" customFormat="1" ht="12.75">
      <c r="A193" s="66" t="s">
        <v>158</v>
      </c>
      <c r="B193" s="136">
        <v>53263</v>
      </c>
      <c r="C193" s="136">
        <v>267000</v>
      </c>
      <c r="D193" s="136">
        <v>267000</v>
      </c>
      <c r="E193" s="137">
        <v>267000</v>
      </c>
    </row>
    <row r="194" spans="1:5" s="31" customFormat="1" ht="12.75">
      <c r="A194" s="66" t="s">
        <v>160</v>
      </c>
      <c r="B194" s="136">
        <v>920105</v>
      </c>
      <c r="C194" s="136">
        <v>1067000</v>
      </c>
      <c r="D194" s="136">
        <v>1067000</v>
      </c>
      <c r="E194" s="137">
        <v>1067000</v>
      </c>
    </row>
    <row r="195" spans="1:5" s="31" customFormat="1" ht="12.75">
      <c r="A195" s="66" t="s">
        <v>410</v>
      </c>
      <c r="B195" s="136">
        <v>0</v>
      </c>
      <c r="C195" s="136">
        <v>0</v>
      </c>
      <c r="D195" s="136">
        <v>0</v>
      </c>
      <c r="E195" s="137">
        <v>0</v>
      </c>
    </row>
    <row r="196" spans="1:5" s="31" customFormat="1" ht="12.75">
      <c r="A196" s="66" t="s">
        <v>297</v>
      </c>
      <c r="B196" s="136">
        <v>0</v>
      </c>
      <c r="C196" s="136"/>
      <c r="D196" s="136"/>
      <c r="E196" s="137"/>
    </row>
    <row r="197" spans="1:5" s="31" customFormat="1" ht="12.75">
      <c r="A197" s="68" t="s">
        <v>411</v>
      </c>
      <c r="B197" s="136">
        <v>0</v>
      </c>
      <c r="C197" s="136">
        <v>0</v>
      </c>
      <c r="D197" s="136">
        <v>0</v>
      </c>
      <c r="E197" s="137">
        <v>0</v>
      </c>
    </row>
    <row r="198" spans="1:5" s="31" customFormat="1" ht="12.75">
      <c r="A198" s="66" t="s">
        <v>440</v>
      </c>
      <c r="B198" s="136">
        <v>399661</v>
      </c>
      <c r="C198" s="136">
        <v>1833000</v>
      </c>
      <c r="D198" s="136">
        <v>1833000</v>
      </c>
      <c r="E198" s="137">
        <v>1833000</v>
      </c>
    </row>
    <row r="199" spans="1:5" s="31" customFormat="1" ht="12.75">
      <c r="A199" s="66" t="s">
        <v>518</v>
      </c>
      <c r="B199" s="136">
        <v>0</v>
      </c>
      <c r="C199" s="136">
        <v>133000</v>
      </c>
      <c r="D199" s="136">
        <v>133000</v>
      </c>
      <c r="E199" s="137">
        <v>133000</v>
      </c>
    </row>
    <row r="200" spans="1:5" s="31" customFormat="1" ht="12.75">
      <c r="A200" s="66"/>
      <c r="B200" s="136"/>
      <c r="C200" s="136"/>
      <c r="D200" s="136"/>
      <c r="E200" s="137"/>
    </row>
    <row r="201" spans="1:5" s="31" customFormat="1" ht="12.75">
      <c r="A201" s="13" t="s">
        <v>441</v>
      </c>
      <c r="B201" s="151">
        <f>SUM(B192:B200)</f>
        <v>3216278</v>
      </c>
      <c r="C201" s="151">
        <f>SUM(C192:C200)</f>
        <v>7033000</v>
      </c>
      <c r="D201" s="151">
        <f>SUM(D192:D200)</f>
        <v>7033000</v>
      </c>
      <c r="E201" s="145">
        <f>SUM(E192:E200)</f>
        <v>7033000</v>
      </c>
    </row>
    <row r="202" spans="1:5" s="31" customFormat="1" ht="12.75">
      <c r="A202" s="13" t="s">
        <v>418</v>
      </c>
      <c r="B202" s="143">
        <f>ROUND(B201*75/100,0)</f>
        <v>2412209</v>
      </c>
      <c r="C202" s="143">
        <f>ROUND(C201*75/100,0)</f>
        <v>5274750</v>
      </c>
      <c r="D202" s="143">
        <f>ROUND(D201*75/100,0)</f>
        <v>5274750</v>
      </c>
      <c r="E202" s="144">
        <f>ROUND(E201*75/100,0)</f>
        <v>5274750</v>
      </c>
    </row>
    <row r="203" spans="1:5" s="31" customFormat="1" ht="12.75">
      <c r="A203" s="17" t="s">
        <v>414</v>
      </c>
      <c r="B203" s="148">
        <f>ROUND(B201*25/100,0)</f>
        <v>804070</v>
      </c>
      <c r="C203" s="148">
        <f>ROUND(C201*25/100,0)</f>
        <v>1758250</v>
      </c>
      <c r="D203" s="148">
        <f>ROUND(D201*25/100,0)</f>
        <v>1758250</v>
      </c>
      <c r="E203" s="152">
        <f>ROUND(E201*25/100,0)</f>
        <v>1758250</v>
      </c>
    </row>
    <row r="204" spans="1:5" s="31" customFormat="1" ht="12.75">
      <c r="A204" s="33"/>
      <c r="B204" s="33"/>
      <c r="C204" s="33"/>
      <c r="D204" s="33"/>
      <c r="E204" s="33"/>
    </row>
    <row r="205" spans="1:5" s="31" customFormat="1" ht="12.75">
      <c r="A205" s="71" t="s">
        <v>408</v>
      </c>
      <c r="B205" s="33"/>
      <c r="C205" s="33"/>
      <c r="D205" s="33"/>
      <c r="E205" s="33"/>
    </row>
    <row r="206" spans="1:5" s="31" customFormat="1" ht="12.75">
      <c r="A206" s="33"/>
      <c r="B206" s="33"/>
      <c r="C206" s="33"/>
      <c r="D206" s="33"/>
      <c r="E206" s="33"/>
    </row>
    <row r="207" spans="1:5" s="31" customFormat="1" ht="12.75">
      <c r="A207" s="33"/>
      <c r="B207" s="33"/>
      <c r="C207" s="33"/>
      <c r="D207" s="33"/>
      <c r="E207" s="33"/>
    </row>
    <row r="208" spans="1:5" s="31" customFormat="1" ht="12.75">
      <c r="A208" s="33"/>
      <c r="B208" s="33"/>
      <c r="C208" s="33"/>
      <c r="D208" s="33"/>
      <c r="E208" s="33"/>
    </row>
    <row r="209" spans="1:5" s="31" customFormat="1" ht="12.75">
      <c r="A209" s="33"/>
      <c r="B209" s="33"/>
      <c r="C209" s="33"/>
      <c r="D209" s="33"/>
      <c r="E209" s="33"/>
    </row>
    <row r="210" spans="1:5" s="31" customFormat="1" ht="12.75">
      <c r="A210" s="33"/>
      <c r="B210" s="33"/>
      <c r="C210" s="33"/>
      <c r="D210" s="33"/>
      <c r="E210" s="33"/>
    </row>
    <row r="211" spans="1:5" s="31" customFormat="1" ht="12.75">
      <c r="A211" s="33"/>
      <c r="B211" s="33"/>
      <c r="C211" s="33"/>
      <c r="D211" s="33"/>
      <c r="E211" s="33"/>
    </row>
    <row r="212" s="31" customFormat="1" ht="12.75"/>
    <row r="213" spans="1:5" s="31" customFormat="1" ht="14.25">
      <c r="A213" s="163" t="s">
        <v>385</v>
      </c>
      <c r="B213" s="164"/>
      <c r="C213" s="164"/>
      <c r="D213" s="164"/>
      <c r="E213" s="165"/>
    </row>
    <row r="214" spans="1:5" s="31" customFormat="1" ht="14.25">
      <c r="A214" s="157" t="s">
        <v>386</v>
      </c>
      <c r="B214" s="158"/>
      <c r="C214" s="158"/>
      <c r="D214" s="158"/>
      <c r="E214" s="159"/>
    </row>
    <row r="215" spans="1:5" s="31" customFormat="1" ht="14.25">
      <c r="A215" s="157" t="s">
        <v>430</v>
      </c>
      <c r="B215" s="158"/>
      <c r="C215" s="158"/>
      <c r="D215" s="158"/>
      <c r="E215" s="159"/>
    </row>
    <row r="216" spans="1:5" s="31" customFormat="1" ht="14.25">
      <c r="A216" s="160" t="s">
        <v>145</v>
      </c>
      <c r="B216" s="161"/>
      <c r="C216" s="161"/>
      <c r="D216" s="161"/>
      <c r="E216" s="162"/>
    </row>
    <row r="217" spans="1:5" s="31" customFormat="1" ht="42.75">
      <c r="A217" s="72" t="s">
        <v>146</v>
      </c>
      <c r="B217" s="38" t="s">
        <v>475</v>
      </c>
      <c r="C217" s="83" t="s">
        <v>452</v>
      </c>
      <c r="D217" s="83" t="s">
        <v>478</v>
      </c>
      <c r="E217" s="38" t="s">
        <v>477</v>
      </c>
    </row>
    <row r="218" spans="1:5" s="31" customFormat="1" ht="12.75">
      <c r="A218" s="66" t="s">
        <v>147</v>
      </c>
      <c r="B218" s="136">
        <v>2271488</v>
      </c>
      <c r="C218" s="146">
        <v>3267000</v>
      </c>
      <c r="D218" s="146">
        <v>3267000</v>
      </c>
      <c r="E218" s="153">
        <v>3000000</v>
      </c>
    </row>
    <row r="219" spans="1:5" s="31" customFormat="1" ht="12.75">
      <c r="A219" s="66" t="s">
        <v>158</v>
      </c>
      <c r="B219" s="136">
        <v>48333</v>
      </c>
      <c r="C219" s="136">
        <v>25000</v>
      </c>
      <c r="D219" s="136">
        <v>25000</v>
      </c>
      <c r="E219" s="137">
        <v>100000</v>
      </c>
    </row>
    <row r="220" spans="1:5" s="31" customFormat="1" ht="12.75">
      <c r="A220" s="66" t="s">
        <v>160</v>
      </c>
      <c r="B220" s="136">
        <v>499201</v>
      </c>
      <c r="C220" s="136">
        <v>380000</v>
      </c>
      <c r="D220" s="136">
        <v>380000</v>
      </c>
      <c r="E220" s="137">
        <v>1000000</v>
      </c>
    </row>
    <row r="221" spans="1:5" s="31" customFormat="1" ht="12.75">
      <c r="A221" s="66" t="s">
        <v>297</v>
      </c>
      <c r="B221" s="136"/>
      <c r="C221" s="136">
        <v>0</v>
      </c>
      <c r="D221" s="136">
        <v>0</v>
      </c>
      <c r="E221" s="137">
        <v>0</v>
      </c>
    </row>
    <row r="222" spans="1:5" s="31" customFormat="1" ht="12.75">
      <c r="A222" s="66" t="s">
        <v>119</v>
      </c>
      <c r="B222" s="136">
        <v>0</v>
      </c>
      <c r="C222" s="136">
        <v>0</v>
      </c>
      <c r="D222" s="136">
        <v>0</v>
      </c>
      <c r="E222" s="137">
        <v>0</v>
      </c>
    </row>
    <row r="223" spans="1:5" s="31" customFormat="1" ht="12.75">
      <c r="A223" s="32"/>
      <c r="B223" s="149"/>
      <c r="C223" s="149"/>
      <c r="D223" s="149"/>
      <c r="E223" s="150"/>
    </row>
    <row r="224" spans="1:5" s="31" customFormat="1" ht="12.75">
      <c r="A224" s="66"/>
      <c r="B224" s="136"/>
      <c r="C224" s="136"/>
      <c r="D224" s="136"/>
      <c r="E224" s="137"/>
    </row>
    <row r="225" spans="1:5" s="31" customFormat="1" ht="12.75">
      <c r="A225" s="13" t="s">
        <v>431</v>
      </c>
      <c r="B225" s="151">
        <f>SUM(B218:B224)</f>
        <v>2819022</v>
      </c>
      <c r="C225" s="151">
        <f>SUM(C218:C224)</f>
        <v>3672000</v>
      </c>
      <c r="D225" s="151">
        <f>SUM(D218:D224)</f>
        <v>3672000</v>
      </c>
      <c r="E225" s="145">
        <f>SUM(E218:E224)</f>
        <v>4100000</v>
      </c>
    </row>
    <row r="226" spans="1:5" s="31" customFormat="1" ht="12.75">
      <c r="A226" s="13" t="s">
        <v>418</v>
      </c>
      <c r="B226" s="143">
        <f>ROUND(B225*75/100,0)</f>
        <v>2114267</v>
      </c>
      <c r="C226" s="143">
        <f>ROUND(C225*75/100,0)</f>
        <v>2754000</v>
      </c>
      <c r="D226" s="143">
        <f>ROUND(D225*75/100,0)</f>
        <v>2754000</v>
      </c>
      <c r="E226" s="144">
        <f>ROUND(E225*75/100,0)</f>
        <v>3075000</v>
      </c>
    </row>
    <row r="227" spans="1:5" s="31" customFormat="1" ht="12.75">
      <c r="A227" s="13" t="s">
        <v>414</v>
      </c>
      <c r="B227" s="148">
        <f>ROUND(B225*25/100,0)</f>
        <v>704756</v>
      </c>
      <c r="C227" s="148">
        <f>ROUND(C225*25/100,0)</f>
        <v>918000</v>
      </c>
      <c r="D227" s="148">
        <f>ROUND(D225*25/100,0)</f>
        <v>918000</v>
      </c>
      <c r="E227" s="152">
        <f>ROUND(E225*25/100,0)</f>
        <v>1025000</v>
      </c>
    </row>
    <row r="228" spans="1:5" s="31" customFormat="1" ht="12.75">
      <c r="A228" s="73"/>
      <c r="B228" s="10"/>
      <c r="C228" s="10"/>
      <c r="D228" s="10"/>
      <c r="E228" s="10"/>
    </row>
    <row r="229" spans="1:5" s="31" customFormat="1" ht="12.75">
      <c r="A229" s="71" t="s">
        <v>408</v>
      </c>
      <c r="B229" s="10"/>
      <c r="C229" s="10"/>
      <c r="D229" s="10"/>
      <c r="E229" s="10"/>
    </row>
    <row r="230" spans="1:5" s="31" customFormat="1" ht="12.75">
      <c r="A230" s="71"/>
      <c r="B230" s="10"/>
      <c r="C230" s="10"/>
      <c r="D230" s="10"/>
      <c r="E230" s="10"/>
    </row>
    <row r="231" spans="1:5" s="31" customFormat="1" ht="12.75">
      <c r="A231" s="71"/>
      <c r="B231" s="10"/>
      <c r="C231" s="10"/>
      <c r="D231" s="10"/>
      <c r="E231" s="10"/>
    </row>
    <row r="232" spans="1:5" s="31" customFormat="1" ht="12.75">
      <c r="A232" s="71"/>
      <c r="B232" s="10"/>
      <c r="C232" s="10"/>
      <c r="D232" s="10"/>
      <c r="E232" s="10"/>
    </row>
    <row r="233" spans="1:5" s="31" customFormat="1" ht="12.75">
      <c r="A233" s="71"/>
      <c r="B233" s="10"/>
      <c r="C233" s="10"/>
      <c r="D233" s="10"/>
      <c r="E233" s="10"/>
    </row>
    <row r="234" spans="1:5" s="31" customFormat="1" ht="12.75">
      <c r="A234" s="71"/>
      <c r="B234" s="10"/>
      <c r="C234" s="10"/>
      <c r="D234" s="10"/>
      <c r="E234" s="10"/>
    </row>
    <row r="235" spans="1:5" s="31" customFormat="1" ht="12.75">
      <c r="A235" s="71"/>
      <c r="B235" s="10"/>
      <c r="C235" s="10"/>
      <c r="D235" s="10"/>
      <c r="E235" s="10"/>
    </row>
    <row r="236" s="31" customFormat="1" ht="12.75"/>
    <row r="237" spans="1:5" s="31" customFormat="1" ht="14.25">
      <c r="A237" s="163" t="s">
        <v>385</v>
      </c>
      <c r="B237" s="164"/>
      <c r="C237" s="164"/>
      <c r="D237" s="164"/>
      <c r="E237" s="165"/>
    </row>
    <row r="238" spans="1:5" s="31" customFormat="1" ht="14.25">
      <c r="A238" s="157" t="s">
        <v>386</v>
      </c>
      <c r="B238" s="158"/>
      <c r="C238" s="158"/>
      <c r="D238" s="158"/>
      <c r="E238" s="159"/>
    </row>
    <row r="239" spans="1:5" s="31" customFormat="1" ht="14.25">
      <c r="A239" s="157" t="s">
        <v>432</v>
      </c>
      <c r="B239" s="158"/>
      <c r="C239" s="158"/>
      <c r="D239" s="158"/>
      <c r="E239" s="159"/>
    </row>
    <row r="240" spans="1:5" s="31" customFormat="1" ht="14.25">
      <c r="A240" s="160" t="s">
        <v>145</v>
      </c>
      <c r="B240" s="161"/>
      <c r="C240" s="161"/>
      <c r="D240" s="161"/>
      <c r="E240" s="162"/>
    </row>
    <row r="241" spans="1:5" s="31" customFormat="1" ht="42.75">
      <c r="A241" s="72" t="s">
        <v>146</v>
      </c>
      <c r="B241" s="38" t="s">
        <v>475</v>
      </c>
      <c r="C241" s="83" t="s">
        <v>452</v>
      </c>
      <c r="D241" s="83" t="s">
        <v>478</v>
      </c>
      <c r="E241" s="38" t="s">
        <v>477</v>
      </c>
    </row>
    <row r="242" spans="1:5" s="31" customFormat="1" ht="12.75">
      <c r="A242" s="66" t="s">
        <v>147</v>
      </c>
      <c r="B242" s="136">
        <v>2347093</v>
      </c>
      <c r="C242" s="146">
        <v>3200000</v>
      </c>
      <c r="D242" s="146">
        <v>3200000</v>
      </c>
      <c r="E242" s="153">
        <v>3200000</v>
      </c>
    </row>
    <row r="243" spans="1:5" s="31" customFormat="1" ht="12.75">
      <c r="A243" s="66" t="s">
        <v>158</v>
      </c>
      <c r="B243" s="136">
        <v>33000</v>
      </c>
      <c r="C243" s="136">
        <v>129000</v>
      </c>
      <c r="D243" s="136">
        <v>129000</v>
      </c>
      <c r="E243" s="137">
        <v>129000</v>
      </c>
    </row>
    <row r="244" spans="1:5" s="31" customFormat="1" ht="12.75">
      <c r="A244" s="66" t="s">
        <v>160</v>
      </c>
      <c r="B244" s="136">
        <v>299952</v>
      </c>
      <c r="C244" s="136">
        <v>467000</v>
      </c>
      <c r="D244" s="136">
        <v>467000</v>
      </c>
      <c r="E244" s="137">
        <v>467000</v>
      </c>
    </row>
    <row r="245" spans="1:5" s="31" customFormat="1" ht="12.75">
      <c r="A245" s="66" t="s">
        <v>433</v>
      </c>
      <c r="B245" s="136">
        <v>199998</v>
      </c>
      <c r="C245" s="136">
        <v>133000</v>
      </c>
      <c r="D245" s="136">
        <v>133000</v>
      </c>
      <c r="E245" s="137">
        <v>133000</v>
      </c>
    </row>
    <row r="246" spans="1:5" s="31" customFormat="1" ht="12.75">
      <c r="A246" s="66" t="s">
        <v>434</v>
      </c>
      <c r="B246" s="136">
        <v>0</v>
      </c>
      <c r="C246" s="136"/>
      <c r="D246" s="136"/>
      <c r="E246" s="137"/>
    </row>
    <row r="247" spans="1:5" s="31" customFormat="1" ht="12.75">
      <c r="A247" s="68" t="s">
        <v>435</v>
      </c>
      <c r="B247" s="136">
        <v>83000</v>
      </c>
      <c r="C247" s="136">
        <v>133000</v>
      </c>
      <c r="D247" s="136">
        <v>133000</v>
      </c>
      <c r="E247" s="137">
        <v>133000</v>
      </c>
    </row>
    <row r="248" spans="1:5" s="31" customFormat="1" ht="12.75">
      <c r="A248" s="66" t="s">
        <v>297</v>
      </c>
      <c r="B248" s="136">
        <v>0</v>
      </c>
      <c r="C248" s="136">
        <v>0</v>
      </c>
      <c r="D248" s="136">
        <v>0</v>
      </c>
      <c r="E248" s="137">
        <v>0</v>
      </c>
    </row>
    <row r="249" spans="1:5" s="31" customFormat="1" ht="12.75">
      <c r="A249" s="66" t="s">
        <v>411</v>
      </c>
      <c r="B249" s="136">
        <v>0</v>
      </c>
      <c r="C249" s="136">
        <v>0</v>
      </c>
      <c r="D249" s="136">
        <v>0</v>
      </c>
      <c r="E249" s="137">
        <v>0</v>
      </c>
    </row>
    <row r="250" spans="1:5" s="31" customFormat="1" ht="12.75">
      <c r="A250" s="66" t="s">
        <v>119</v>
      </c>
      <c r="B250" s="136">
        <v>0</v>
      </c>
      <c r="C250" s="136">
        <v>0</v>
      </c>
      <c r="D250" s="136">
        <v>0</v>
      </c>
      <c r="E250" s="137">
        <v>0</v>
      </c>
    </row>
    <row r="251" spans="1:5" s="31" customFormat="1" ht="12.75">
      <c r="A251" s="66" t="s">
        <v>436</v>
      </c>
      <c r="B251" s="136">
        <v>0</v>
      </c>
      <c r="C251" s="136">
        <v>0</v>
      </c>
      <c r="D251" s="136">
        <v>0</v>
      </c>
      <c r="E251" s="137">
        <v>0</v>
      </c>
    </row>
    <row r="252" spans="1:5" s="31" customFormat="1" ht="12.75">
      <c r="A252" s="66"/>
      <c r="B252" s="136"/>
      <c r="C252" s="136"/>
      <c r="D252" s="136"/>
      <c r="E252" s="137"/>
    </row>
    <row r="253" spans="1:5" s="31" customFormat="1" ht="12.75">
      <c r="A253" s="13" t="s">
        <v>437</v>
      </c>
      <c r="B253" s="151">
        <f>SUM(B242:B252)</f>
        <v>2963043</v>
      </c>
      <c r="C253" s="151">
        <f>SUM(C242:C252)</f>
        <v>4062000</v>
      </c>
      <c r="D253" s="151">
        <f>SUM(D242:D252)</f>
        <v>4062000</v>
      </c>
      <c r="E253" s="145">
        <f>SUM(E242:E252)</f>
        <v>4062000</v>
      </c>
    </row>
    <row r="254" spans="1:5" s="31" customFormat="1" ht="12.75">
      <c r="A254" s="13" t="s">
        <v>418</v>
      </c>
      <c r="B254" s="149">
        <f>ROUND(B253*75/100,0)</f>
        <v>2222282</v>
      </c>
      <c r="C254" s="149">
        <f>ROUND(C253*75/100,0)</f>
        <v>3046500</v>
      </c>
      <c r="D254" s="149">
        <f>ROUND(D253*75/100,0)</f>
        <v>3046500</v>
      </c>
      <c r="E254" s="150">
        <f>ROUND(E253*75/100,0)</f>
        <v>3046500</v>
      </c>
    </row>
    <row r="255" spans="1:5" s="31" customFormat="1" ht="12.75">
      <c r="A255" s="13" t="s">
        <v>414</v>
      </c>
      <c r="B255" s="148">
        <f>ROUND(B253*25/100,0)</f>
        <v>740761</v>
      </c>
      <c r="C255" s="148">
        <f>ROUND(C253*25/100,0)</f>
        <v>1015500</v>
      </c>
      <c r="D255" s="148">
        <f>ROUND(D253*25/100,0)</f>
        <v>1015500</v>
      </c>
      <c r="E255" s="152">
        <f>ROUND(E253*25/100,0)</f>
        <v>1015500</v>
      </c>
    </row>
    <row r="256" spans="1:5" s="31" customFormat="1" ht="12.75">
      <c r="A256" s="73"/>
      <c r="B256" s="10"/>
      <c r="C256" s="10"/>
      <c r="D256" s="10"/>
      <c r="E256" s="10"/>
    </row>
    <row r="257" spans="1:5" s="31" customFormat="1" ht="12.75">
      <c r="A257" s="71" t="s">
        <v>408</v>
      </c>
      <c r="B257" s="10"/>
      <c r="C257" s="10"/>
      <c r="D257" s="10"/>
      <c r="E257" s="10"/>
    </row>
    <row r="258" spans="1:5" s="31" customFormat="1" ht="12.75">
      <c r="A258" s="71"/>
      <c r="B258" s="10"/>
      <c r="C258" s="10"/>
      <c r="D258" s="10"/>
      <c r="E258" s="10"/>
    </row>
    <row r="259" spans="1:5" s="31" customFormat="1" ht="12.75">
      <c r="A259" s="71"/>
      <c r="B259" s="10"/>
      <c r="C259" s="10"/>
      <c r="D259" s="10"/>
      <c r="E259" s="10"/>
    </row>
    <row r="260" spans="1:5" s="31" customFormat="1" ht="12.75">
      <c r="A260" s="71"/>
      <c r="B260" s="10"/>
      <c r="C260" s="10"/>
      <c r="D260" s="10"/>
      <c r="E260" s="10"/>
    </row>
    <row r="261" spans="1:5" s="31" customFormat="1" ht="12.75">
      <c r="A261" s="71"/>
      <c r="B261" s="10"/>
      <c r="C261" s="10"/>
      <c r="D261" s="10"/>
      <c r="E261" s="10"/>
    </row>
    <row r="262" spans="1:5" s="31" customFormat="1" ht="12.75">
      <c r="A262" s="71"/>
      <c r="B262" s="10"/>
      <c r="C262" s="10"/>
      <c r="D262" s="10"/>
      <c r="E262" s="10"/>
    </row>
    <row r="263" spans="1:5" s="31" customFormat="1" ht="12.75">
      <c r="A263" s="33"/>
      <c r="B263" s="33"/>
      <c r="C263" s="33"/>
      <c r="D263" s="33"/>
      <c r="E263" s="33"/>
    </row>
    <row r="264" s="31" customFormat="1" ht="12.75"/>
    <row r="265" spans="1:5" s="31" customFormat="1" ht="14.25">
      <c r="A265" s="163" t="s">
        <v>385</v>
      </c>
      <c r="B265" s="164"/>
      <c r="C265" s="164"/>
      <c r="D265" s="164"/>
      <c r="E265" s="165"/>
    </row>
    <row r="266" spans="1:5" s="31" customFormat="1" ht="14.25">
      <c r="A266" s="157" t="s">
        <v>386</v>
      </c>
      <c r="B266" s="158"/>
      <c r="C266" s="158"/>
      <c r="D266" s="158"/>
      <c r="E266" s="159"/>
    </row>
    <row r="267" spans="1:5" s="31" customFormat="1" ht="14.25">
      <c r="A267" s="157" t="s">
        <v>438</v>
      </c>
      <c r="B267" s="158"/>
      <c r="C267" s="158"/>
      <c r="D267" s="158"/>
      <c r="E267" s="159"/>
    </row>
    <row r="268" spans="1:5" s="31" customFormat="1" ht="14.25">
      <c r="A268" s="160" t="s">
        <v>145</v>
      </c>
      <c r="B268" s="161"/>
      <c r="C268" s="161"/>
      <c r="D268" s="161"/>
      <c r="E268" s="162"/>
    </row>
    <row r="269" spans="1:5" s="31" customFormat="1" ht="42.75">
      <c r="A269" s="72" t="s">
        <v>146</v>
      </c>
      <c r="B269" s="38" t="s">
        <v>475</v>
      </c>
      <c r="C269" s="83" t="s">
        <v>452</v>
      </c>
      <c r="D269" s="83" t="s">
        <v>478</v>
      </c>
      <c r="E269" s="38" t="s">
        <v>477</v>
      </c>
    </row>
    <row r="270" spans="1:5" s="31" customFormat="1" ht="12.75">
      <c r="A270" s="66" t="s">
        <v>147</v>
      </c>
      <c r="B270" s="136">
        <v>1459040</v>
      </c>
      <c r="C270" s="146">
        <v>1454040</v>
      </c>
      <c r="D270" s="146">
        <v>1454040</v>
      </c>
      <c r="E270" s="153">
        <v>1454040</v>
      </c>
    </row>
    <row r="271" spans="1:5" s="31" customFormat="1" ht="12.75">
      <c r="A271" s="66" t="s">
        <v>158</v>
      </c>
      <c r="B271" s="136">
        <v>46820</v>
      </c>
      <c r="C271" s="136">
        <v>50000</v>
      </c>
      <c r="D271" s="136">
        <v>50000</v>
      </c>
      <c r="E271" s="137">
        <v>50000</v>
      </c>
    </row>
    <row r="272" spans="1:5" s="31" customFormat="1" ht="12.75">
      <c r="A272" s="66" t="s">
        <v>160</v>
      </c>
      <c r="B272" s="136">
        <v>128410</v>
      </c>
      <c r="C272" s="136">
        <v>703500</v>
      </c>
      <c r="D272" s="136">
        <v>703500</v>
      </c>
      <c r="E272" s="137">
        <v>703500</v>
      </c>
    </row>
    <row r="273" spans="1:5" s="31" customFormat="1" ht="12.75">
      <c r="A273" s="66" t="s">
        <v>426</v>
      </c>
      <c r="B273" s="136">
        <v>0</v>
      </c>
      <c r="C273" s="136">
        <v>10000</v>
      </c>
      <c r="D273" s="136">
        <v>10000</v>
      </c>
      <c r="E273" s="137">
        <v>10000</v>
      </c>
    </row>
    <row r="274" spans="1:5" s="31" customFormat="1" ht="12.75">
      <c r="A274" s="68" t="s">
        <v>297</v>
      </c>
      <c r="B274" s="136">
        <v>0</v>
      </c>
      <c r="C274" s="136">
        <v>0</v>
      </c>
      <c r="D274" s="136">
        <v>0</v>
      </c>
      <c r="E274" s="137">
        <v>0</v>
      </c>
    </row>
    <row r="275" spans="1:5" s="31" customFormat="1" ht="12.75">
      <c r="A275" s="66" t="s">
        <v>411</v>
      </c>
      <c r="B275" s="136">
        <v>0</v>
      </c>
      <c r="C275" s="136">
        <v>1333000</v>
      </c>
      <c r="D275" s="136">
        <v>1333000</v>
      </c>
      <c r="E275" s="137">
        <v>1333000</v>
      </c>
    </row>
    <row r="276" spans="1:5" s="31" customFormat="1" ht="12.75">
      <c r="A276" s="66" t="s">
        <v>119</v>
      </c>
      <c r="B276" s="136">
        <v>0</v>
      </c>
      <c r="C276" s="136">
        <v>0</v>
      </c>
      <c r="D276" s="136">
        <v>0</v>
      </c>
      <c r="E276" s="137">
        <v>0</v>
      </c>
    </row>
    <row r="277" spans="1:5" s="31" customFormat="1" ht="12.75">
      <c r="A277" s="66"/>
      <c r="B277" s="136"/>
      <c r="C277" s="136"/>
      <c r="D277" s="136"/>
      <c r="E277" s="137"/>
    </row>
    <row r="278" spans="1:5" s="31" customFormat="1" ht="12.75">
      <c r="A278" s="66"/>
      <c r="B278" s="136"/>
      <c r="C278" s="136"/>
      <c r="D278" s="136"/>
      <c r="E278" s="137"/>
    </row>
    <row r="279" spans="1:5" s="31" customFormat="1" ht="12.75">
      <c r="A279" s="13" t="s">
        <v>439</v>
      </c>
      <c r="B279" s="151">
        <f>SUM(B270:B278)</f>
        <v>1634270</v>
      </c>
      <c r="C279" s="151">
        <f>SUM(C270:C278)</f>
        <v>3550540</v>
      </c>
      <c r="D279" s="151">
        <f>SUM(D270:D278)</f>
        <v>3550540</v>
      </c>
      <c r="E279" s="145">
        <f>SUM(E270:E278)</f>
        <v>3550540</v>
      </c>
    </row>
    <row r="280" spans="1:5" s="31" customFormat="1" ht="12.75">
      <c r="A280" s="13" t="s">
        <v>418</v>
      </c>
      <c r="B280" s="143">
        <f>ROUND(B279*75/100,0)</f>
        <v>1225703</v>
      </c>
      <c r="C280" s="143">
        <f>ROUND(C279*75/100,0)</f>
        <v>2662905</v>
      </c>
      <c r="D280" s="143">
        <f>ROUND(D279*75/100,0)</f>
        <v>2662905</v>
      </c>
      <c r="E280" s="144">
        <f>ROUND(E279*75/100,0)</f>
        <v>2662905</v>
      </c>
    </row>
    <row r="281" spans="1:5" s="31" customFormat="1" ht="12.75">
      <c r="A281" s="13" t="s">
        <v>414</v>
      </c>
      <c r="B281" s="148">
        <f>ROUND(B279*25/100,0)</f>
        <v>408568</v>
      </c>
      <c r="C281" s="148">
        <f>ROUND(C279*25/100,0)</f>
        <v>887635</v>
      </c>
      <c r="D281" s="148">
        <f>ROUND(D279*25/100,0)</f>
        <v>887635</v>
      </c>
      <c r="E281" s="152">
        <f>ROUND(E279*25/100,0)</f>
        <v>887635</v>
      </c>
    </row>
    <row r="282" spans="1:5" s="31" customFormat="1" ht="12.75">
      <c r="A282" s="73"/>
      <c r="B282" s="10"/>
      <c r="C282" s="10"/>
      <c r="D282" s="10"/>
      <c r="E282" s="10"/>
    </row>
    <row r="283" spans="1:5" s="31" customFormat="1" ht="12.75">
      <c r="A283" s="71" t="s">
        <v>408</v>
      </c>
      <c r="B283" s="33"/>
      <c r="C283" s="33"/>
      <c r="D283" s="33"/>
      <c r="E283" s="33"/>
    </row>
    <row r="284" spans="1:5" s="31" customFormat="1" ht="12.75">
      <c r="A284" s="71"/>
      <c r="B284" s="33"/>
      <c r="C284" s="33"/>
      <c r="D284" s="33"/>
      <c r="E284" s="33"/>
    </row>
    <row r="285" spans="1:5" s="31" customFormat="1" ht="12.75">
      <c r="A285" s="71"/>
      <c r="B285" s="33"/>
      <c r="C285" s="33"/>
      <c r="D285" s="33"/>
      <c r="E285" s="33"/>
    </row>
    <row r="286" spans="1:5" s="31" customFormat="1" ht="12.75">
      <c r="A286" s="71"/>
      <c r="B286" s="33"/>
      <c r="C286" s="33"/>
      <c r="D286" s="33"/>
      <c r="E286" s="33"/>
    </row>
    <row r="287" spans="1:5" s="31" customFormat="1" ht="12.75">
      <c r="A287" s="71"/>
      <c r="B287" s="33"/>
      <c r="C287" s="33"/>
      <c r="D287" s="33"/>
      <c r="E287" s="33"/>
    </row>
    <row r="288" spans="1:5" s="31" customFormat="1" ht="12.75">
      <c r="A288" s="71"/>
      <c r="B288" s="33"/>
      <c r="C288" s="33"/>
      <c r="D288" s="33"/>
      <c r="E288" s="33"/>
    </row>
    <row r="289" s="31" customFormat="1" ht="12.75">
      <c r="A289" s="71"/>
    </row>
    <row r="290" s="31" customFormat="1" ht="12.75">
      <c r="A290" s="71"/>
    </row>
    <row r="291" s="31" customFormat="1" ht="12.75"/>
    <row r="292" spans="1:5" s="31" customFormat="1" ht="14.25">
      <c r="A292" s="163" t="s">
        <v>385</v>
      </c>
      <c r="B292" s="164"/>
      <c r="C292" s="164"/>
      <c r="D292" s="164"/>
      <c r="E292" s="165"/>
    </row>
    <row r="293" spans="1:5" s="31" customFormat="1" ht="14.25">
      <c r="A293" s="157" t="s">
        <v>386</v>
      </c>
      <c r="B293" s="158"/>
      <c r="C293" s="158"/>
      <c r="D293" s="158"/>
      <c r="E293" s="159"/>
    </row>
    <row r="294" spans="1:5" s="31" customFormat="1" ht="14.25">
      <c r="A294" s="157" t="s">
        <v>474</v>
      </c>
      <c r="B294" s="158"/>
      <c r="C294" s="158"/>
      <c r="D294" s="158"/>
      <c r="E294" s="159"/>
    </row>
    <row r="295" spans="1:5" s="31" customFormat="1" ht="14.25">
      <c r="A295" s="160" t="s">
        <v>145</v>
      </c>
      <c r="B295" s="161"/>
      <c r="C295" s="161"/>
      <c r="D295" s="161"/>
      <c r="E295" s="162"/>
    </row>
    <row r="296" spans="1:5" s="31" customFormat="1" ht="42.75">
      <c r="A296" s="72" t="s">
        <v>146</v>
      </c>
      <c r="B296" s="38" t="s">
        <v>475</v>
      </c>
      <c r="C296" s="83" t="s">
        <v>452</v>
      </c>
      <c r="D296" s="83" t="s">
        <v>478</v>
      </c>
      <c r="E296" s="38" t="s">
        <v>477</v>
      </c>
    </row>
    <row r="297" spans="1:5" s="31" customFormat="1" ht="12.75">
      <c r="A297" s="66" t="s">
        <v>147</v>
      </c>
      <c r="B297" s="136">
        <v>2425334</v>
      </c>
      <c r="C297" s="146">
        <v>1750000</v>
      </c>
      <c r="D297" s="146">
        <v>1750000</v>
      </c>
      <c r="E297" s="153">
        <v>1973000</v>
      </c>
    </row>
    <row r="298" spans="1:5" s="31" customFormat="1" ht="12.75">
      <c r="A298" s="66" t="s">
        <v>158</v>
      </c>
      <c r="B298" s="136">
        <v>69178</v>
      </c>
      <c r="C298" s="136">
        <v>120000</v>
      </c>
      <c r="D298" s="136">
        <v>120000</v>
      </c>
      <c r="E298" s="137">
        <v>100000</v>
      </c>
    </row>
    <row r="299" spans="1:5" s="31" customFormat="1" ht="12.75">
      <c r="A299" s="66" t="s">
        <v>160</v>
      </c>
      <c r="B299" s="136">
        <v>568108</v>
      </c>
      <c r="C299" s="136">
        <v>300000</v>
      </c>
      <c r="D299" s="136">
        <v>300000</v>
      </c>
      <c r="E299" s="137">
        <v>320000</v>
      </c>
    </row>
    <row r="300" spans="1:5" s="31" customFormat="1" ht="12.75">
      <c r="A300" s="66" t="s">
        <v>410</v>
      </c>
      <c r="B300" s="136">
        <v>20000</v>
      </c>
      <c r="C300" s="136">
        <v>10000</v>
      </c>
      <c r="D300" s="136">
        <v>10000</v>
      </c>
      <c r="E300" s="137">
        <v>20000</v>
      </c>
    </row>
    <row r="301" spans="1:5" s="31" customFormat="1" ht="12.75">
      <c r="A301" s="66" t="s">
        <v>297</v>
      </c>
      <c r="B301" s="136">
        <v>0</v>
      </c>
      <c r="C301" s="136">
        <v>0</v>
      </c>
      <c r="D301" s="136">
        <v>0</v>
      </c>
      <c r="E301" s="137">
        <v>0</v>
      </c>
    </row>
    <row r="302" spans="1:5" s="31" customFormat="1" ht="12.75">
      <c r="A302" s="68" t="s">
        <v>411</v>
      </c>
      <c r="B302" s="136">
        <v>0</v>
      </c>
      <c r="C302" s="136">
        <v>0</v>
      </c>
      <c r="D302" s="136">
        <v>0</v>
      </c>
      <c r="E302" s="137">
        <v>0</v>
      </c>
    </row>
    <row r="303" spans="1:5" s="31" customFormat="1" ht="12.75">
      <c r="A303" s="66" t="s">
        <v>440</v>
      </c>
      <c r="B303" s="136">
        <v>54960</v>
      </c>
      <c r="C303" s="136">
        <v>360000</v>
      </c>
      <c r="D303" s="136">
        <v>360000</v>
      </c>
      <c r="E303" s="137">
        <v>0</v>
      </c>
    </row>
    <row r="304" spans="1:5" s="31" customFormat="1" ht="12.75">
      <c r="A304" s="66" t="s">
        <v>120</v>
      </c>
      <c r="B304" s="136">
        <v>37910</v>
      </c>
      <c r="C304" s="136">
        <v>0</v>
      </c>
      <c r="D304" s="136">
        <v>0</v>
      </c>
      <c r="E304" s="137">
        <v>0</v>
      </c>
    </row>
    <row r="305" spans="1:5" s="31" customFormat="1" ht="12.75">
      <c r="A305" s="66"/>
      <c r="B305" s="136"/>
      <c r="C305" s="136"/>
      <c r="D305" s="136"/>
      <c r="E305" s="137"/>
    </row>
    <row r="306" spans="1:5" s="31" customFormat="1" ht="12.75">
      <c r="A306" s="13" t="s">
        <v>441</v>
      </c>
      <c r="B306" s="151">
        <f>SUM(B297:B305)</f>
        <v>3175490</v>
      </c>
      <c r="C306" s="151">
        <f>SUM(C297:C305)</f>
        <v>2540000</v>
      </c>
      <c r="D306" s="151">
        <f>SUM(D297:D305)</f>
        <v>2540000</v>
      </c>
      <c r="E306" s="145">
        <f>SUM(E297:E305)</f>
        <v>2413000</v>
      </c>
    </row>
    <row r="307" spans="1:5" s="31" customFormat="1" ht="12.75">
      <c r="A307" s="13" t="s">
        <v>418</v>
      </c>
      <c r="B307" s="143">
        <f>ROUND(B306*75/100,0)</f>
        <v>2381618</v>
      </c>
      <c r="C307" s="143">
        <f>ROUND(C306*75/100,0)</f>
        <v>1905000</v>
      </c>
      <c r="D307" s="143">
        <f>ROUND(D306*75/100,0)</f>
        <v>1905000</v>
      </c>
      <c r="E307" s="144">
        <f>ROUND(E306*75/100,0)</f>
        <v>1809750</v>
      </c>
    </row>
    <row r="308" spans="1:5" s="31" customFormat="1" ht="12.75">
      <c r="A308" s="13" t="s">
        <v>414</v>
      </c>
      <c r="B308" s="148">
        <f>ROUND(B306*25/100,0)</f>
        <v>793873</v>
      </c>
      <c r="C308" s="148">
        <f>ROUND(C306*25/100,0)</f>
        <v>635000</v>
      </c>
      <c r="D308" s="148">
        <f>ROUND(D306*25/100,0)</f>
        <v>635000</v>
      </c>
      <c r="E308" s="152">
        <f>ROUND(E306*25/100,0)</f>
        <v>603250</v>
      </c>
    </row>
    <row r="309" spans="1:5" s="31" customFormat="1" ht="12.75">
      <c r="A309" s="73"/>
      <c r="B309" s="10"/>
      <c r="C309" s="10"/>
      <c r="D309" s="10"/>
      <c r="E309" s="10"/>
    </row>
    <row r="310" spans="1:5" s="31" customFormat="1" ht="12.75">
      <c r="A310" s="71" t="s">
        <v>408</v>
      </c>
      <c r="B310" s="10"/>
      <c r="C310" s="10"/>
      <c r="D310" s="10"/>
      <c r="E310" s="10"/>
    </row>
    <row r="311" spans="1:5" s="31" customFormat="1" ht="12.75">
      <c r="A311" s="33"/>
      <c r="B311" s="10"/>
      <c r="C311" s="10"/>
      <c r="D311" s="10"/>
      <c r="E311" s="10"/>
    </row>
    <row r="312" spans="1:5" s="31" customFormat="1" ht="12.75">
      <c r="A312" s="71"/>
      <c r="B312" s="10"/>
      <c r="C312" s="10"/>
      <c r="D312" s="10"/>
      <c r="E312" s="10"/>
    </row>
    <row r="313" spans="1:5" s="31" customFormat="1" ht="12.75">
      <c r="A313" s="75"/>
      <c r="B313" s="18"/>
      <c r="C313" s="18"/>
      <c r="D313" s="18"/>
      <c r="E313" s="18"/>
    </row>
    <row r="314" spans="1:5" s="31" customFormat="1" ht="12.75">
      <c r="A314" s="75"/>
      <c r="B314" s="18"/>
      <c r="C314" s="18"/>
      <c r="D314" s="18"/>
      <c r="E314" s="18"/>
    </row>
    <row r="315" spans="1:5" s="31" customFormat="1" ht="12.75">
      <c r="A315" s="71"/>
      <c r="B315" s="10"/>
      <c r="C315" s="10"/>
      <c r="D315" s="10"/>
      <c r="E315" s="10"/>
    </row>
    <row r="316" spans="1:5" s="31" customFormat="1" ht="12.75">
      <c r="A316" s="35"/>
      <c r="B316" s="35"/>
      <c r="C316" s="35"/>
      <c r="D316" s="35"/>
      <c r="E316" s="35"/>
    </row>
    <row r="317" spans="1:5" s="31" customFormat="1" ht="14.25">
      <c r="A317" s="157" t="s">
        <v>385</v>
      </c>
      <c r="B317" s="158"/>
      <c r="C317" s="158"/>
      <c r="D317" s="158"/>
      <c r="E317" s="159"/>
    </row>
    <row r="318" spans="1:5" s="31" customFormat="1" ht="14.25">
      <c r="A318" s="157" t="s">
        <v>386</v>
      </c>
      <c r="B318" s="158"/>
      <c r="C318" s="158"/>
      <c r="D318" s="158"/>
      <c r="E318" s="159"/>
    </row>
    <row r="319" spans="1:5" s="31" customFormat="1" ht="14.25">
      <c r="A319" s="157" t="s">
        <v>442</v>
      </c>
      <c r="B319" s="158"/>
      <c r="C319" s="158"/>
      <c r="D319" s="158"/>
      <c r="E319" s="159"/>
    </row>
    <row r="320" spans="1:5" s="31" customFormat="1" ht="14.25">
      <c r="A320" s="160" t="s">
        <v>145</v>
      </c>
      <c r="B320" s="161"/>
      <c r="C320" s="161"/>
      <c r="D320" s="161"/>
      <c r="E320" s="162"/>
    </row>
    <row r="321" spans="1:5" s="31" customFormat="1" ht="42.75">
      <c r="A321" s="72" t="s">
        <v>146</v>
      </c>
      <c r="B321" s="38" t="s">
        <v>475</v>
      </c>
      <c r="C321" s="38" t="s">
        <v>452</v>
      </c>
      <c r="D321" s="38" t="s">
        <v>478</v>
      </c>
      <c r="E321" s="38" t="s">
        <v>477</v>
      </c>
    </row>
    <row r="322" spans="1:5" s="31" customFormat="1" ht="14.25">
      <c r="A322" s="55"/>
      <c r="B322" s="56"/>
      <c r="C322" s="56"/>
      <c r="D322" s="56"/>
      <c r="E322" s="57"/>
    </row>
    <row r="323" spans="1:5" s="31" customFormat="1" ht="12.75">
      <c r="A323" s="9" t="s">
        <v>443</v>
      </c>
      <c r="B323" s="136">
        <f>B379</f>
        <v>10281561</v>
      </c>
      <c r="C323" s="136">
        <f>C379</f>
        <v>9143000</v>
      </c>
      <c r="D323" s="136">
        <f>D379</f>
        <v>9143000</v>
      </c>
      <c r="E323" s="137">
        <f>E379</f>
        <v>8917000</v>
      </c>
    </row>
    <row r="324" spans="1:5" s="31" customFormat="1" ht="12.75">
      <c r="A324" s="9" t="s">
        <v>444</v>
      </c>
      <c r="E324" s="34"/>
    </row>
    <row r="325" spans="1:5" s="31" customFormat="1" ht="12.75">
      <c r="A325" s="9"/>
      <c r="B325" s="136"/>
      <c r="C325" s="136"/>
      <c r="D325" s="136"/>
      <c r="E325" s="137"/>
    </row>
    <row r="326" spans="1:5" s="31" customFormat="1" ht="12.75">
      <c r="A326" s="9" t="s">
        <v>445</v>
      </c>
      <c r="B326" s="136">
        <f>B395</f>
        <v>4954406</v>
      </c>
      <c r="C326" s="136">
        <f>C395</f>
        <v>3932000</v>
      </c>
      <c r="D326" s="136">
        <f>D395</f>
        <v>3932000</v>
      </c>
      <c r="E326" s="137">
        <f>E395</f>
        <v>3932000</v>
      </c>
    </row>
    <row r="327" spans="1:5" s="31" customFormat="1" ht="12.75">
      <c r="A327" s="69" t="s">
        <v>446</v>
      </c>
      <c r="E327" s="34"/>
    </row>
    <row r="328" spans="1:5" s="31" customFormat="1" ht="12.75">
      <c r="A328" s="69"/>
      <c r="B328" s="136"/>
      <c r="C328" s="136"/>
      <c r="D328" s="136"/>
      <c r="E328" s="137"/>
    </row>
    <row r="329" spans="1:5" s="31" customFormat="1" ht="12.75">
      <c r="A329" s="69" t="s">
        <v>522</v>
      </c>
      <c r="B329" s="136">
        <f>B412</f>
        <v>0</v>
      </c>
      <c r="C329" s="136">
        <f>C412</f>
        <v>5017000</v>
      </c>
      <c r="D329" s="136">
        <f>D412</f>
        <v>5017000</v>
      </c>
      <c r="E329" s="137">
        <f>E412</f>
        <v>3393000</v>
      </c>
    </row>
    <row r="330" spans="1:5" s="31" customFormat="1" ht="12.75">
      <c r="A330" s="9" t="s">
        <v>523</v>
      </c>
      <c r="B330" s="149"/>
      <c r="C330" s="149"/>
      <c r="D330" s="149"/>
      <c r="E330" s="150"/>
    </row>
    <row r="331" spans="1:5" s="31" customFormat="1" ht="12.75">
      <c r="A331" s="9"/>
      <c r="B331" s="136"/>
      <c r="C331" s="136"/>
      <c r="D331" s="136"/>
      <c r="E331" s="137"/>
    </row>
    <row r="332" spans="1:5" s="31" customFormat="1" ht="19.5" customHeight="1">
      <c r="A332" s="13" t="s">
        <v>447</v>
      </c>
      <c r="B332" s="143">
        <f>SUM(B323:B331)</f>
        <v>15235967</v>
      </c>
      <c r="C332" s="143">
        <f>SUM(C323:C331)</f>
        <v>18092000</v>
      </c>
      <c r="D332" s="143">
        <f>SUM(D323:D331)</f>
        <v>18092000</v>
      </c>
      <c r="E332" s="144">
        <f>SUM(E323:E331)</f>
        <v>16242000</v>
      </c>
    </row>
    <row r="333" spans="1:5" s="31" customFormat="1" ht="12.75">
      <c r="A333" s="9"/>
      <c r="B333" s="10"/>
      <c r="C333" s="10"/>
      <c r="D333" s="10"/>
      <c r="E333" s="11"/>
    </row>
    <row r="334" spans="1:5" s="31" customFormat="1" ht="12.75">
      <c r="A334" s="9"/>
      <c r="B334" s="10"/>
      <c r="C334" s="10"/>
      <c r="D334" s="10"/>
      <c r="E334" s="11"/>
    </row>
    <row r="335" spans="1:5" s="31" customFormat="1" ht="12.75">
      <c r="A335" s="76"/>
      <c r="B335" s="20"/>
      <c r="C335" s="20"/>
      <c r="D335" s="20"/>
      <c r="E335" s="20"/>
    </row>
    <row r="336" spans="1:5" s="31" customFormat="1" ht="12.75">
      <c r="A336" s="71" t="s">
        <v>408</v>
      </c>
      <c r="B336" s="10"/>
      <c r="C336" s="10"/>
      <c r="D336" s="10"/>
      <c r="E336" s="10"/>
    </row>
    <row r="337" spans="1:5" s="31" customFormat="1" ht="12.75">
      <c r="A337" s="33"/>
      <c r="B337" s="10"/>
      <c r="C337" s="10"/>
      <c r="D337" s="10"/>
      <c r="E337" s="10"/>
    </row>
    <row r="338" spans="1:5" s="31" customFormat="1" ht="12.75">
      <c r="A338" s="33"/>
      <c r="B338" s="10"/>
      <c r="C338" s="10"/>
      <c r="D338" s="10"/>
      <c r="E338" s="10"/>
    </row>
    <row r="339" spans="1:5" s="31" customFormat="1" ht="12.75">
      <c r="A339" s="71"/>
      <c r="B339" s="10"/>
      <c r="C339" s="10"/>
      <c r="D339" s="10"/>
      <c r="E339" s="10"/>
    </row>
    <row r="340" spans="1:5" s="31" customFormat="1" ht="12.75">
      <c r="A340" s="71"/>
      <c r="B340" s="10"/>
      <c r="C340" s="10"/>
      <c r="D340" s="10"/>
      <c r="E340" s="10"/>
    </row>
    <row r="341" spans="1:5" s="31" customFormat="1" ht="12.75">
      <c r="A341" s="71"/>
      <c r="B341" s="10"/>
      <c r="C341" s="10"/>
      <c r="D341" s="10"/>
      <c r="E341" s="10"/>
    </row>
    <row r="342" spans="1:5" s="31" customFormat="1" ht="12.75">
      <c r="A342" s="71"/>
      <c r="B342" s="18"/>
      <c r="C342" s="18"/>
      <c r="D342" s="18"/>
      <c r="E342" s="18"/>
    </row>
    <row r="343" spans="1:5" s="31" customFormat="1" ht="12.75">
      <c r="A343" s="71"/>
      <c r="B343" s="10"/>
      <c r="C343" s="10"/>
      <c r="D343" s="10"/>
      <c r="E343" s="10"/>
    </row>
    <row r="344" spans="1:5" s="31" customFormat="1" ht="12.75">
      <c r="A344" s="71"/>
      <c r="B344" s="10"/>
      <c r="C344" s="10"/>
      <c r="D344" s="10"/>
      <c r="E344" s="10"/>
    </row>
    <row r="345" spans="1:5" s="31" customFormat="1" ht="12.75">
      <c r="A345" s="71"/>
      <c r="B345" s="10"/>
      <c r="C345" s="10"/>
      <c r="D345" s="10"/>
      <c r="E345" s="10"/>
    </row>
    <row r="346" spans="1:5" s="31" customFormat="1" ht="12.75">
      <c r="A346" s="75"/>
      <c r="B346" s="18"/>
      <c r="C346" s="18"/>
      <c r="D346" s="18"/>
      <c r="E346" s="18"/>
    </row>
    <row r="347" spans="1:5" s="31" customFormat="1" ht="12.75">
      <c r="A347" s="77"/>
      <c r="B347" s="10"/>
      <c r="C347" s="10"/>
      <c r="D347" s="10"/>
      <c r="E347" s="10"/>
    </row>
    <row r="348" spans="1:5" s="31" customFormat="1" ht="12.75">
      <c r="A348" s="71"/>
      <c r="B348" s="10"/>
      <c r="C348" s="10"/>
      <c r="D348" s="10"/>
      <c r="E348" s="10"/>
    </row>
    <row r="349" spans="1:5" s="31" customFormat="1" ht="12.75">
      <c r="A349" s="75"/>
      <c r="B349" s="10"/>
      <c r="C349" s="10"/>
      <c r="D349" s="10"/>
      <c r="E349" s="10"/>
    </row>
    <row r="350" spans="1:5" s="31" customFormat="1" ht="12.75">
      <c r="A350" s="71"/>
      <c r="B350" s="10"/>
      <c r="C350" s="10"/>
      <c r="D350" s="10"/>
      <c r="E350" s="10"/>
    </row>
    <row r="351" spans="1:5" s="31" customFormat="1" ht="12.75">
      <c r="A351" s="78"/>
      <c r="B351" s="10"/>
      <c r="C351" s="10"/>
      <c r="D351" s="10"/>
      <c r="E351" s="10"/>
    </row>
    <row r="352" spans="1:5" s="31" customFormat="1" ht="12.75">
      <c r="A352" s="78"/>
      <c r="B352" s="10"/>
      <c r="C352" s="10"/>
      <c r="D352" s="10"/>
      <c r="E352" s="10"/>
    </row>
    <row r="353" spans="1:5" s="31" customFormat="1" ht="12.75">
      <c r="A353" s="78"/>
      <c r="B353" s="10"/>
      <c r="C353" s="10"/>
      <c r="D353" s="10"/>
      <c r="E353" s="10"/>
    </row>
    <row r="354" spans="1:5" s="31" customFormat="1" ht="12.75">
      <c r="A354" s="78"/>
      <c r="B354" s="10"/>
      <c r="C354" s="10"/>
      <c r="D354" s="10"/>
      <c r="E354" s="10"/>
    </row>
    <row r="355" spans="1:5" s="31" customFormat="1" ht="12.75">
      <c r="A355" s="18"/>
      <c r="B355" s="10"/>
      <c r="C355" s="10"/>
      <c r="D355" s="10"/>
      <c r="E355" s="10"/>
    </row>
    <row r="356" spans="1:5" s="31" customFormat="1" ht="12.75">
      <c r="A356" s="18"/>
      <c r="B356" s="10"/>
      <c r="C356" s="10"/>
      <c r="D356" s="10"/>
      <c r="E356" s="10"/>
    </row>
    <row r="357" spans="1:5" s="31" customFormat="1" ht="12.75">
      <c r="A357" s="18"/>
      <c r="B357" s="10"/>
      <c r="C357" s="10"/>
      <c r="D357" s="10"/>
      <c r="E357" s="10"/>
    </row>
    <row r="358" spans="1:5" s="31" customFormat="1" ht="12.75">
      <c r="A358" s="18"/>
      <c r="B358" s="10"/>
      <c r="C358" s="10"/>
      <c r="D358" s="10"/>
      <c r="E358" s="10"/>
    </row>
    <row r="359" spans="1:5" s="31" customFormat="1" ht="12.75">
      <c r="A359" s="18"/>
      <c r="B359" s="10"/>
      <c r="C359" s="10"/>
      <c r="D359" s="10"/>
      <c r="E359" s="10"/>
    </row>
    <row r="360" spans="1:5" s="31" customFormat="1" ht="12.75">
      <c r="A360" s="79"/>
      <c r="B360" s="10"/>
      <c r="C360" s="10"/>
      <c r="D360" s="10"/>
      <c r="E360" s="10"/>
    </row>
    <row r="361" spans="1:5" s="31" customFormat="1" ht="12.75">
      <c r="A361" s="18"/>
      <c r="B361" s="10"/>
      <c r="C361" s="10"/>
      <c r="D361" s="10"/>
      <c r="E361" s="10"/>
    </row>
    <row r="362" spans="1:5" s="31" customFormat="1" ht="12.75">
      <c r="A362" s="18"/>
      <c r="B362" s="10"/>
      <c r="C362" s="10"/>
      <c r="D362" s="10"/>
      <c r="E362" s="10"/>
    </row>
    <row r="363" spans="1:5" s="31" customFormat="1" ht="12.75">
      <c r="A363" s="18"/>
      <c r="B363" s="10"/>
      <c r="C363" s="10"/>
      <c r="D363" s="10"/>
      <c r="E363" s="10"/>
    </row>
    <row r="364" spans="1:5" s="31" customFormat="1" ht="12.75">
      <c r="A364" s="18"/>
      <c r="B364" s="10"/>
      <c r="C364" s="10"/>
      <c r="D364" s="10"/>
      <c r="E364" s="10"/>
    </row>
    <row r="365" spans="1:5" s="31" customFormat="1" ht="12.75">
      <c r="A365" s="71"/>
      <c r="B365" s="10"/>
      <c r="C365" s="10"/>
      <c r="D365" s="10"/>
      <c r="E365" s="10"/>
    </row>
    <row r="366" spans="1:5" s="31" customFormat="1" ht="12.75">
      <c r="A366" s="71"/>
      <c r="B366" s="10"/>
      <c r="C366" s="10"/>
      <c r="D366" s="10"/>
      <c r="E366" s="10"/>
    </row>
    <row r="367" spans="1:5" s="31" customFormat="1" ht="14.25">
      <c r="A367" s="163" t="s">
        <v>385</v>
      </c>
      <c r="B367" s="164"/>
      <c r="C367" s="164"/>
      <c r="D367" s="164"/>
      <c r="E367" s="165"/>
    </row>
    <row r="368" spans="1:5" s="31" customFormat="1" ht="14.25">
      <c r="A368" s="157" t="s">
        <v>386</v>
      </c>
      <c r="B368" s="158"/>
      <c r="C368" s="158"/>
      <c r="D368" s="158"/>
      <c r="E368" s="159"/>
    </row>
    <row r="369" spans="1:5" s="31" customFormat="1" ht="14.25">
      <c r="A369" s="157" t="s">
        <v>448</v>
      </c>
      <c r="B369" s="158"/>
      <c r="C369" s="158"/>
      <c r="D369" s="158"/>
      <c r="E369" s="159"/>
    </row>
    <row r="370" spans="1:5" s="31" customFormat="1" ht="14.25">
      <c r="A370" s="160" t="s">
        <v>145</v>
      </c>
      <c r="B370" s="161"/>
      <c r="C370" s="161"/>
      <c r="D370" s="161"/>
      <c r="E370" s="162"/>
    </row>
    <row r="371" spans="1:5" s="31" customFormat="1" ht="42.75">
      <c r="A371" s="72" t="s">
        <v>146</v>
      </c>
      <c r="B371" s="38" t="s">
        <v>475</v>
      </c>
      <c r="C371" s="38" t="s">
        <v>452</v>
      </c>
      <c r="D371" s="38" t="s">
        <v>478</v>
      </c>
      <c r="E371" s="38" t="s">
        <v>477</v>
      </c>
    </row>
    <row r="372" spans="1:5" s="31" customFormat="1" ht="12.75">
      <c r="A372" s="9" t="s">
        <v>147</v>
      </c>
      <c r="B372" s="136">
        <v>8420516</v>
      </c>
      <c r="C372" s="136">
        <v>6163000</v>
      </c>
      <c r="D372" s="136">
        <v>6163000</v>
      </c>
      <c r="E372" s="137">
        <v>8500000</v>
      </c>
    </row>
    <row r="373" spans="1:5" s="31" customFormat="1" ht="12.75">
      <c r="A373" s="9" t="s">
        <v>158</v>
      </c>
      <c r="B373" s="136">
        <v>0</v>
      </c>
      <c r="C373" s="136">
        <v>116000</v>
      </c>
      <c r="D373" s="136">
        <v>116000</v>
      </c>
      <c r="E373" s="137">
        <v>30000</v>
      </c>
    </row>
    <row r="374" spans="1:5" s="31" customFormat="1" ht="12.75">
      <c r="A374" s="9" t="s">
        <v>160</v>
      </c>
      <c r="B374" s="136">
        <v>1861045</v>
      </c>
      <c r="C374" s="136">
        <v>744000</v>
      </c>
      <c r="D374" s="136">
        <v>744000</v>
      </c>
      <c r="E374" s="137">
        <v>387000</v>
      </c>
    </row>
    <row r="375" spans="1:5" s="31" customFormat="1" ht="12.75">
      <c r="A375" s="9" t="s">
        <v>297</v>
      </c>
      <c r="B375" s="136"/>
      <c r="C375" s="136">
        <v>0</v>
      </c>
      <c r="D375" s="136">
        <v>0</v>
      </c>
      <c r="E375" s="137">
        <v>0</v>
      </c>
    </row>
    <row r="376" spans="1:5" s="31" customFormat="1" ht="12.75">
      <c r="A376" s="69" t="s">
        <v>411</v>
      </c>
      <c r="B376" s="136">
        <v>0</v>
      </c>
      <c r="C376" s="136">
        <v>1300000</v>
      </c>
      <c r="D376" s="136">
        <v>1300000</v>
      </c>
      <c r="E376" s="137">
        <v>0</v>
      </c>
    </row>
    <row r="377" spans="1:5" s="31" customFormat="1" ht="12.75">
      <c r="A377" s="9" t="s">
        <v>318</v>
      </c>
      <c r="B377" s="136">
        <v>0</v>
      </c>
      <c r="C377" s="136">
        <v>777000</v>
      </c>
      <c r="D377" s="136">
        <v>777000</v>
      </c>
      <c r="E377" s="137">
        <v>0</v>
      </c>
    </row>
    <row r="378" spans="1:5" s="31" customFormat="1" ht="12.75">
      <c r="A378" s="9" t="s">
        <v>410</v>
      </c>
      <c r="B378" s="136">
        <v>0</v>
      </c>
      <c r="C378" s="136">
        <v>43000</v>
      </c>
      <c r="D378" s="136">
        <v>43000</v>
      </c>
      <c r="E378" s="137">
        <v>0</v>
      </c>
    </row>
    <row r="379" spans="1:5" s="31" customFormat="1" ht="12.75">
      <c r="A379" s="13" t="s">
        <v>449</v>
      </c>
      <c r="B379" s="154">
        <f>SUM(B372:B378)</f>
        <v>10281561</v>
      </c>
      <c r="C379" s="154">
        <f>SUM(C372:C378)</f>
        <v>9143000</v>
      </c>
      <c r="D379" s="154">
        <f>SUM(D372:D378)</f>
        <v>9143000</v>
      </c>
      <c r="E379" s="155">
        <f>SUM(E372:E378)</f>
        <v>8917000</v>
      </c>
    </row>
    <row r="380" spans="1:5" s="31" customFormat="1" ht="12.75">
      <c r="A380" s="13" t="s">
        <v>418</v>
      </c>
      <c r="B380" s="143">
        <f>ROUND(B379*75/100,0)</f>
        <v>7711171</v>
      </c>
      <c r="C380" s="143">
        <f>ROUND(C379*75/100,0)</f>
        <v>6857250</v>
      </c>
      <c r="D380" s="143">
        <f>ROUND(D379*75/100,0)</f>
        <v>6857250</v>
      </c>
      <c r="E380" s="144">
        <f>ROUND(E379*75/100,0)</f>
        <v>6687750</v>
      </c>
    </row>
    <row r="381" spans="1:5" s="31" customFormat="1" ht="12.75">
      <c r="A381" s="17" t="s">
        <v>414</v>
      </c>
      <c r="B381" s="148">
        <f>ROUND(B379*25/100,0)</f>
        <v>2570390</v>
      </c>
      <c r="C381" s="148">
        <f>ROUND(C379*25/100,0)</f>
        <v>2285750</v>
      </c>
      <c r="D381" s="148">
        <f>ROUND(D379*25/100,0)</f>
        <v>2285750</v>
      </c>
      <c r="E381" s="152">
        <f>ROUND(E379*25/100,0)</f>
        <v>2229250</v>
      </c>
    </row>
    <row r="382" spans="1:5" s="31" customFormat="1" ht="12.75">
      <c r="A382" s="71" t="s">
        <v>408</v>
      </c>
      <c r="B382" s="10"/>
      <c r="C382" s="10"/>
      <c r="D382" s="10"/>
      <c r="E382" s="10"/>
    </row>
    <row r="383" spans="1:5" s="31" customFormat="1" ht="12.75">
      <c r="A383" s="33"/>
      <c r="B383" s="10"/>
      <c r="C383" s="10"/>
      <c r="D383" s="10"/>
      <c r="E383" s="10"/>
    </row>
    <row r="384" s="31" customFormat="1" ht="12.75"/>
    <row r="385" spans="1:5" s="31" customFormat="1" ht="14.25">
      <c r="A385" s="163" t="s">
        <v>385</v>
      </c>
      <c r="B385" s="164"/>
      <c r="C385" s="164"/>
      <c r="D385" s="164"/>
      <c r="E385" s="165"/>
    </row>
    <row r="386" spans="1:5" s="31" customFormat="1" ht="14.25">
      <c r="A386" s="157" t="s">
        <v>386</v>
      </c>
      <c r="B386" s="158"/>
      <c r="C386" s="158"/>
      <c r="D386" s="158"/>
      <c r="E386" s="159"/>
    </row>
    <row r="387" spans="1:5" s="31" customFormat="1" ht="14.25">
      <c r="A387" s="157" t="s">
        <v>450</v>
      </c>
      <c r="B387" s="158"/>
      <c r="C387" s="158"/>
      <c r="D387" s="158"/>
      <c r="E387" s="159"/>
    </row>
    <row r="388" spans="1:5" s="31" customFormat="1" ht="14.25">
      <c r="A388" s="160" t="s">
        <v>145</v>
      </c>
      <c r="B388" s="161"/>
      <c r="C388" s="161"/>
      <c r="D388" s="161"/>
      <c r="E388" s="162"/>
    </row>
    <row r="389" spans="1:5" s="31" customFormat="1" ht="42.75">
      <c r="A389" s="72" t="s">
        <v>146</v>
      </c>
      <c r="B389" s="38" t="s">
        <v>475</v>
      </c>
      <c r="C389" s="38" t="s">
        <v>452</v>
      </c>
      <c r="D389" s="38" t="s">
        <v>478</v>
      </c>
      <c r="E389" s="38" t="s">
        <v>477</v>
      </c>
    </row>
    <row r="390" spans="1:5" s="31" customFormat="1" ht="14.25">
      <c r="A390" s="55"/>
      <c r="B390" s="56"/>
      <c r="C390" s="56"/>
      <c r="D390" s="56"/>
      <c r="E390" s="57"/>
    </row>
    <row r="391" spans="1:5" s="31" customFormat="1" ht="12.75">
      <c r="A391" s="9" t="s">
        <v>147</v>
      </c>
      <c r="B391" s="136">
        <v>4287866</v>
      </c>
      <c r="C391" s="136">
        <v>3346000</v>
      </c>
      <c r="D391" s="136">
        <v>3346000</v>
      </c>
      <c r="E391" s="137">
        <v>3346000</v>
      </c>
    </row>
    <row r="392" spans="1:5" s="31" customFormat="1" ht="12.75">
      <c r="A392" s="9" t="s">
        <v>158</v>
      </c>
      <c r="B392" s="136">
        <v>0</v>
      </c>
      <c r="C392" s="136">
        <v>120000</v>
      </c>
      <c r="D392" s="136">
        <v>120000</v>
      </c>
      <c r="E392" s="137">
        <v>120000</v>
      </c>
    </row>
    <row r="393" spans="1:5" s="31" customFormat="1" ht="12.75">
      <c r="A393" s="9" t="s">
        <v>160</v>
      </c>
      <c r="B393" s="136">
        <v>666540</v>
      </c>
      <c r="C393" s="136">
        <v>466000</v>
      </c>
      <c r="D393" s="136">
        <v>466000</v>
      </c>
      <c r="E393" s="137">
        <v>466000</v>
      </c>
    </row>
    <row r="394" spans="1:5" s="31" customFormat="1" ht="12.75">
      <c r="A394" s="9" t="s">
        <v>297</v>
      </c>
      <c r="B394" s="136">
        <v>0</v>
      </c>
      <c r="C394" s="136">
        <v>0</v>
      </c>
      <c r="D394" s="136">
        <v>0</v>
      </c>
      <c r="E394" s="137">
        <v>0</v>
      </c>
    </row>
    <row r="395" spans="1:5" s="31" customFormat="1" ht="12.75">
      <c r="A395" s="13" t="s">
        <v>451</v>
      </c>
      <c r="B395" s="151">
        <f>SUM(B391:B394)</f>
        <v>4954406</v>
      </c>
      <c r="C395" s="151">
        <f>SUM(C391:C394)</f>
        <v>3932000</v>
      </c>
      <c r="D395" s="151">
        <f>SUM(D391:D394)</f>
        <v>3932000</v>
      </c>
      <c r="E395" s="145">
        <f>SUM(E391:E394)</f>
        <v>3932000</v>
      </c>
    </row>
    <row r="396" spans="1:5" s="31" customFormat="1" ht="12.75">
      <c r="A396" s="13" t="s">
        <v>418</v>
      </c>
      <c r="B396" s="143">
        <f>ROUND(B395*75/100,0)</f>
        <v>3715805</v>
      </c>
      <c r="C396" s="143">
        <f>ROUND(C395*75/100,0)</f>
        <v>2949000</v>
      </c>
      <c r="D396" s="143">
        <f>ROUND(D395*75/100,0)</f>
        <v>2949000</v>
      </c>
      <c r="E396" s="144">
        <f>ROUND(E395*75/100,0)</f>
        <v>2949000</v>
      </c>
    </row>
    <row r="397" spans="1:5" s="31" customFormat="1" ht="12.75">
      <c r="A397" s="17" t="s">
        <v>414</v>
      </c>
      <c r="B397" s="148">
        <f>ROUND(B395*25/100,0)</f>
        <v>1238602</v>
      </c>
      <c r="C397" s="148">
        <f>ROUND(C395*25/100,0)</f>
        <v>983000</v>
      </c>
      <c r="D397" s="148">
        <f>ROUND(D395*25/100,0)</f>
        <v>983000</v>
      </c>
      <c r="E397" s="152">
        <f>ROUND(E395*25/100,0)</f>
        <v>983000</v>
      </c>
    </row>
    <row r="398" spans="1:5" s="31" customFormat="1" ht="12.75">
      <c r="A398" s="71" t="s">
        <v>408</v>
      </c>
      <c r="B398" s="10"/>
      <c r="C398" s="10"/>
      <c r="D398" s="10"/>
      <c r="E398" s="10"/>
    </row>
    <row r="399" spans="1:5" s="31" customFormat="1" ht="12.75">
      <c r="A399" s="33"/>
      <c r="B399" s="10"/>
      <c r="C399" s="10"/>
      <c r="D399" s="10"/>
      <c r="E399" s="10"/>
    </row>
    <row r="401" spans="1:5" ht="14.25">
      <c r="A401" s="163" t="s">
        <v>385</v>
      </c>
      <c r="B401" s="164"/>
      <c r="C401" s="164"/>
      <c r="D401" s="164"/>
      <c r="E401" s="165"/>
    </row>
    <row r="402" spans="1:5" ht="14.25">
      <c r="A402" s="157" t="s">
        <v>386</v>
      </c>
      <c r="B402" s="158"/>
      <c r="C402" s="158"/>
      <c r="D402" s="158"/>
      <c r="E402" s="159"/>
    </row>
    <row r="403" spans="1:5" ht="14.25">
      <c r="A403" s="157" t="s">
        <v>519</v>
      </c>
      <c r="B403" s="158"/>
      <c r="C403" s="158"/>
      <c r="D403" s="158"/>
      <c r="E403" s="159"/>
    </row>
    <row r="404" spans="1:5" ht="14.25">
      <c r="A404" s="160" t="s">
        <v>145</v>
      </c>
      <c r="B404" s="161"/>
      <c r="C404" s="161"/>
      <c r="D404" s="161"/>
      <c r="E404" s="162"/>
    </row>
    <row r="405" spans="1:5" ht="42.75">
      <c r="A405" s="72" t="s">
        <v>146</v>
      </c>
      <c r="B405" s="38" t="s">
        <v>475</v>
      </c>
      <c r="C405" s="38" t="s">
        <v>452</v>
      </c>
      <c r="D405" s="38" t="s">
        <v>478</v>
      </c>
      <c r="E405" s="38" t="s">
        <v>477</v>
      </c>
    </row>
    <row r="406" spans="1:5" ht="12.75">
      <c r="A406" s="9" t="s">
        <v>147</v>
      </c>
      <c r="B406" s="136">
        <v>0</v>
      </c>
      <c r="C406" s="136">
        <v>1061000</v>
      </c>
      <c r="D406" s="136">
        <v>1061000</v>
      </c>
      <c r="E406" s="137">
        <v>3130000</v>
      </c>
    </row>
    <row r="407" spans="1:5" ht="12.75">
      <c r="A407" s="9" t="s">
        <v>158</v>
      </c>
      <c r="B407" s="136">
        <v>0</v>
      </c>
      <c r="C407" s="136">
        <v>32000</v>
      </c>
      <c r="D407" s="136">
        <v>32000</v>
      </c>
      <c r="E407" s="137">
        <v>43000</v>
      </c>
    </row>
    <row r="408" spans="1:5" ht="12.75">
      <c r="A408" s="9" t="s">
        <v>160</v>
      </c>
      <c r="B408" s="136">
        <v>0</v>
      </c>
      <c r="C408" s="136">
        <v>342000</v>
      </c>
      <c r="D408" s="136">
        <v>342000</v>
      </c>
      <c r="E408" s="137">
        <v>220000</v>
      </c>
    </row>
    <row r="409" spans="1:5" ht="12.75">
      <c r="A409" s="69" t="s">
        <v>410</v>
      </c>
      <c r="B409" s="136">
        <v>0</v>
      </c>
      <c r="C409" s="136">
        <v>22000</v>
      </c>
      <c r="D409" s="136">
        <v>22000</v>
      </c>
      <c r="E409" s="137">
        <v>0</v>
      </c>
    </row>
    <row r="410" spans="1:5" ht="12.75">
      <c r="A410" s="69" t="s">
        <v>411</v>
      </c>
      <c r="B410" s="149">
        <v>0</v>
      </c>
      <c r="C410" s="136">
        <v>1700000</v>
      </c>
      <c r="D410" s="136">
        <v>1700000</v>
      </c>
      <c r="E410" s="137">
        <v>0</v>
      </c>
    </row>
    <row r="411" spans="1:5" ht="12.75">
      <c r="A411" s="9" t="s">
        <v>318</v>
      </c>
      <c r="B411" s="136">
        <v>0</v>
      </c>
      <c r="C411" s="136">
        <v>1860000</v>
      </c>
      <c r="D411" s="136">
        <v>1860000</v>
      </c>
      <c r="E411" s="137">
        <v>0</v>
      </c>
    </row>
    <row r="412" spans="1:5" ht="12.75">
      <c r="A412" s="13" t="s">
        <v>451</v>
      </c>
      <c r="B412" s="151">
        <f>SUM(B406:B411)</f>
        <v>0</v>
      </c>
      <c r="C412" s="151">
        <f>SUM(C406:C411)</f>
        <v>5017000</v>
      </c>
      <c r="D412" s="151">
        <f>SUM(D406:D411)</f>
        <v>5017000</v>
      </c>
      <c r="E412" s="145">
        <f>SUM(E406:E411)</f>
        <v>3393000</v>
      </c>
    </row>
    <row r="413" spans="1:5" ht="12.75">
      <c r="A413" s="13" t="s">
        <v>418</v>
      </c>
      <c r="B413" s="143">
        <f>ROUND(B412*75/100,0)</f>
        <v>0</v>
      </c>
      <c r="C413" s="143">
        <f>ROUND(C412*75/100,0)</f>
        <v>3762750</v>
      </c>
      <c r="D413" s="143">
        <f>ROUND(D412*75/100,0)</f>
        <v>3762750</v>
      </c>
      <c r="E413" s="144">
        <f>ROUND(E412*75/100,0)</f>
        <v>2544750</v>
      </c>
    </row>
    <row r="414" spans="1:5" ht="12.75">
      <c r="A414" s="17" t="s">
        <v>414</v>
      </c>
      <c r="B414" s="148">
        <f>ROUND(B412*25/100,0)</f>
        <v>0</v>
      </c>
      <c r="C414" s="148">
        <f>ROUND(C412*25/100,0)</f>
        <v>1254250</v>
      </c>
      <c r="D414" s="148">
        <f>ROUND(D412*25/100,0)</f>
        <v>1254250</v>
      </c>
      <c r="E414" s="152">
        <f>ROUND(E412*25/100,0)</f>
        <v>848250</v>
      </c>
    </row>
    <row r="415" spans="1:5" ht="12.75">
      <c r="A415" s="71" t="s">
        <v>408</v>
      </c>
      <c r="B415" s="10"/>
      <c r="C415" s="10"/>
      <c r="D415" s="10"/>
      <c r="E415" s="10"/>
    </row>
  </sheetData>
  <sheetProtection/>
  <mergeCells count="60">
    <mergeCell ref="A403:E403"/>
    <mergeCell ref="A404:E404"/>
    <mergeCell ref="A387:E387"/>
    <mergeCell ref="A388:E388"/>
    <mergeCell ref="A369:E369"/>
    <mergeCell ref="A370:E370"/>
    <mergeCell ref="A401:E401"/>
    <mergeCell ref="A402:E402"/>
    <mergeCell ref="A367:E367"/>
    <mergeCell ref="A368:E368"/>
    <mergeCell ref="A385:E385"/>
    <mergeCell ref="A386:E386"/>
    <mergeCell ref="A319:E319"/>
    <mergeCell ref="A320:E320"/>
    <mergeCell ref="A187:E187"/>
    <mergeCell ref="A188:E188"/>
    <mergeCell ref="A317:E317"/>
    <mergeCell ref="A318:E318"/>
    <mergeCell ref="A267:E267"/>
    <mergeCell ref="A268:E268"/>
    <mergeCell ref="A265:E265"/>
    <mergeCell ref="A266:E266"/>
    <mergeCell ref="A292:E292"/>
    <mergeCell ref="A293:E293"/>
    <mergeCell ref="A294:E294"/>
    <mergeCell ref="A295:E295"/>
    <mergeCell ref="A239:E239"/>
    <mergeCell ref="A240:E240"/>
    <mergeCell ref="A189:E189"/>
    <mergeCell ref="A190:E190"/>
    <mergeCell ref="A163:E163"/>
    <mergeCell ref="A164:E164"/>
    <mergeCell ref="A109:E109"/>
    <mergeCell ref="A110:E110"/>
    <mergeCell ref="A139:E139"/>
    <mergeCell ref="A140:E140"/>
    <mergeCell ref="A161:E161"/>
    <mergeCell ref="A162:E162"/>
    <mergeCell ref="A215:E215"/>
    <mergeCell ref="A216:E216"/>
    <mergeCell ref="A237:E237"/>
    <mergeCell ref="A238:E238"/>
    <mergeCell ref="A213:E213"/>
    <mergeCell ref="A214:E214"/>
    <mergeCell ref="A1:E1"/>
    <mergeCell ref="A2:E2"/>
    <mergeCell ref="A3:E3"/>
    <mergeCell ref="A4:E4"/>
    <mergeCell ref="A58:E58"/>
    <mergeCell ref="A59:E59"/>
    <mergeCell ref="A60:E60"/>
    <mergeCell ref="A61:E61"/>
    <mergeCell ref="A111:E111"/>
    <mergeCell ref="A112:E112"/>
    <mergeCell ref="A137:E137"/>
    <mergeCell ref="A138:E138"/>
    <mergeCell ref="A87:E87"/>
    <mergeCell ref="A88:E88"/>
    <mergeCell ref="A85:E85"/>
    <mergeCell ref="A86:E86"/>
  </mergeCells>
  <printOptions horizontalCentered="1"/>
  <pageMargins left="1.3" right="0.13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48"/>
  <sheetViews>
    <sheetView tabSelected="1" zoomScale="220" zoomScaleNormal="220" zoomScalePageLayoutView="0" workbookViewId="0" topLeftCell="A1">
      <selection activeCell="B3" sqref="B3"/>
    </sheetView>
  </sheetViews>
  <sheetFormatPr defaultColWidth="9.140625" defaultRowHeight="12.75"/>
  <cols>
    <col min="1" max="1" width="43.57421875" style="36" customWidth="1"/>
    <col min="2" max="2" width="11.28125" style="36" customWidth="1"/>
    <col min="3" max="3" width="11.140625" style="36" customWidth="1"/>
    <col min="4" max="4" width="10.7109375" style="36" customWidth="1"/>
    <col min="5" max="5" width="11.00390625" style="36" customWidth="1"/>
    <col min="6" max="16384" width="9.140625" style="36" customWidth="1"/>
  </cols>
  <sheetData>
    <row r="1" spans="1:5" ht="12.75">
      <c r="A1" s="71"/>
      <c r="B1" s="10"/>
      <c r="C1" s="10"/>
      <c r="D1" s="10"/>
      <c r="E1" s="10"/>
    </row>
    <row r="2" spans="1:5" ht="12.75">
      <c r="A2" s="71"/>
      <c r="B2" s="10"/>
      <c r="C2" s="10"/>
      <c r="D2" s="10"/>
      <c r="E2" s="10"/>
    </row>
    <row r="3" spans="1:5" ht="12.75">
      <c r="A3" s="33"/>
      <c r="B3" s="33"/>
      <c r="C3" s="33"/>
      <c r="D3" s="33"/>
      <c r="E3" s="33"/>
    </row>
    <row r="4" spans="1:5" ht="12.75">
      <c r="A4" s="31"/>
      <c r="B4" s="31"/>
      <c r="C4" s="31"/>
      <c r="D4" s="31"/>
      <c r="E4" s="31"/>
    </row>
    <row r="5" spans="1:5" ht="14.25">
      <c r="A5" s="163" t="s">
        <v>524</v>
      </c>
      <c r="B5" s="164"/>
      <c r="C5" s="164"/>
      <c r="D5" s="164"/>
      <c r="E5" s="165"/>
    </row>
    <row r="6" spans="1:5" ht="14.25">
      <c r="A6" s="157" t="s">
        <v>525</v>
      </c>
      <c r="B6" s="158"/>
      <c r="C6" s="158"/>
      <c r="D6" s="158"/>
      <c r="E6" s="159"/>
    </row>
    <row r="7" spans="1:5" ht="14.25">
      <c r="A7" s="157" t="s">
        <v>526</v>
      </c>
      <c r="B7" s="158"/>
      <c r="C7" s="158"/>
      <c r="D7" s="158"/>
      <c r="E7" s="159"/>
    </row>
    <row r="8" spans="1:5" ht="14.25">
      <c r="A8" s="160" t="s">
        <v>145</v>
      </c>
      <c r="B8" s="161"/>
      <c r="C8" s="161"/>
      <c r="D8" s="161"/>
      <c r="E8" s="162"/>
    </row>
    <row r="9" spans="1:5" ht="42.75">
      <c r="A9" s="72" t="s">
        <v>146</v>
      </c>
      <c r="B9" s="38" t="s">
        <v>475</v>
      </c>
      <c r="C9" s="83" t="s">
        <v>452</v>
      </c>
      <c r="D9" s="83" t="s">
        <v>478</v>
      </c>
      <c r="E9" s="38" t="s">
        <v>477</v>
      </c>
    </row>
    <row r="10" spans="1:5" ht="12.75">
      <c r="A10" s="66" t="s">
        <v>529</v>
      </c>
      <c r="B10" s="136">
        <v>4679405</v>
      </c>
      <c r="C10" s="146">
        <v>6380000</v>
      </c>
      <c r="D10" s="146">
        <v>6380000</v>
      </c>
      <c r="E10" s="153">
        <v>5012000</v>
      </c>
    </row>
    <row r="11" spans="1:5" ht="12.75">
      <c r="A11" s="66" t="s">
        <v>530</v>
      </c>
      <c r="B11" s="136">
        <v>90815</v>
      </c>
      <c r="C11" s="136">
        <v>145000</v>
      </c>
      <c r="D11" s="136">
        <v>145000</v>
      </c>
      <c r="E11" s="137">
        <v>200000</v>
      </c>
    </row>
    <row r="12" spans="1:5" ht="12.75">
      <c r="A12" s="66" t="s">
        <v>531</v>
      </c>
      <c r="B12" s="136">
        <v>387863</v>
      </c>
      <c r="C12" s="136">
        <v>315000</v>
      </c>
      <c r="D12" s="136">
        <v>315000</v>
      </c>
      <c r="E12" s="137">
        <v>225000</v>
      </c>
    </row>
    <row r="13" spans="1:5" ht="12.75">
      <c r="A13" s="66" t="s">
        <v>528</v>
      </c>
      <c r="B13" s="136">
        <v>644589</v>
      </c>
      <c r="C13" s="136">
        <v>385000</v>
      </c>
      <c r="D13" s="136">
        <v>385000</v>
      </c>
      <c r="E13" s="137">
        <v>275000</v>
      </c>
    </row>
    <row r="14" spans="1:5" ht="12.75">
      <c r="A14" s="68" t="s">
        <v>532</v>
      </c>
      <c r="B14" s="136">
        <v>0</v>
      </c>
      <c r="C14" s="136">
        <v>1500000</v>
      </c>
      <c r="D14" s="136">
        <v>1500000</v>
      </c>
      <c r="E14" s="137">
        <v>1700000</v>
      </c>
    </row>
    <row r="15" spans="1:5" ht="12.75">
      <c r="A15" s="66" t="s">
        <v>533</v>
      </c>
      <c r="B15" s="136">
        <v>0</v>
      </c>
      <c r="C15" s="136">
        <v>0</v>
      </c>
      <c r="D15" s="136">
        <v>0</v>
      </c>
      <c r="E15" s="137">
        <v>0</v>
      </c>
    </row>
    <row r="16" spans="1:5" ht="12.75">
      <c r="A16" s="66" t="s">
        <v>534</v>
      </c>
      <c r="B16" s="136">
        <v>0</v>
      </c>
      <c r="C16" s="136">
        <v>0</v>
      </c>
      <c r="D16" s="136">
        <v>0</v>
      </c>
      <c r="E16" s="137">
        <v>0</v>
      </c>
    </row>
    <row r="17" spans="1:5" ht="12.75">
      <c r="A17" s="66" t="s">
        <v>535</v>
      </c>
      <c r="B17" s="136">
        <v>0</v>
      </c>
      <c r="C17" s="136">
        <v>0</v>
      </c>
      <c r="D17" s="136">
        <v>0</v>
      </c>
      <c r="E17" s="137">
        <v>700000</v>
      </c>
    </row>
    <row r="18" spans="1:5" ht="12.75">
      <c r="A18" s="66"/>
      <c r="B18" s="136"/>
      <c r="C18" s="136"/>
      <c r="D18" s="136"/>
      <c r="E18" s="137"/>
    </row>
    <row r="19" spans="1:5" ht="16.5" customHeight="1">
      <c r="A19" s="13" t="s">
        <v>537</v>
      </c>
      <c r="B19" s="143">
        <f>SUM(B10:B18)</f>
        <v>5802672</v>
      </c>
      <c r="C19" s="143">
        <f>SUM(C10:C18)</f>
        <v>8725000</v>
      </c>
      <c r="D19" s="143">
        <f>SUM(D10:D18)</f>
        <v>8725000</v>
      </c>
      <c r="E19" s="144">
        <f>SUM(E10:E18)</f>
        <v>8112000</v>
      </c>
    </row>
    <row r="20" spans="1:5" ht="12.75">
      <c r="A20" s="73"/>
      <c r="B20" s="10"/>
      <c r="C20" s="10"/>
      <c r="D20" s="10"/>
      <c r="E20" s="10"/>
    </row>
    <row r="21" spans="1:5" ht="12.75">
      <c r="A21" s="71" t="s">
        <v>536</v>
      </c>
      <c r="B21" s="33"/>
      <c r="C21" s="33"/>
      <c r="D21" s="33"/>
      <c r="E21" s="33"/>
    </row>
    <row r="22" spans="1:5" ht="12.75">
      <c r="A22" s="71"/>
      <c r="B22" s="33"/>
      <c r="C22" s="33"/>
      <c r="D22" s="33"/>
      <c r="E22" s="33"/>
    </row>
    <row r="23" spans="1:5" ht="12.75">
      <c r="A23" s="71"/>
      <c r="B23" s="33"/>
      <c r="C23" s="33"/>
      <c r="D23" s="33"/>
      <c r="E23" s="33"/>
    </row>
    <row r="24" spans="1:5" ht="12.75">
      <c r="A24" s="71"/>
      <c r="B24" s="33"/>
      <c r="C24" s="33"/>
      <c r="D24" s="33"/>
      <c r="E24" s="33"/>
    </row>
    <row r="25" spans="1:5" ht="12.75">
      <c r="A25" s="71"/>
      <c r="B25" s="33"/>
      <c r="C25" s="33"/>
      <c r="D25" s="33"/>
      <c r="E25" s="33"/>
    </row>
    <row r="26" spans="1:5" ht="12.75">
      <c r="A26" s="71"/>
      <c r="B26" s="33"/>
      <c r="C26" s="33"/>
      <c r="D26" s="33"/>
      <c r="E26" s="33"/>
    </row>
    <row r="27" spans="1:5" ht="12.75">
      <c r="A27" s="71"/>
      <c r="B27" s="31"/>
      <c r="C27" s="31"/>
      <c r="D27" s="31"/>
      <c r="E27" s="31"/>
    </row>
    <row r="28" spans="1:5" ht="12.75">
      <c r="A28" s="71"/>
      <c r="B28" s="31"/>
      <c r="C28" s="31"/>
      <c r="D28" s="31"/>
      <c r="E28" s="31"/>
    </row>
    <row r="29" spans="1:5" ht="12.75">
      <c r="A29" s="31"/>
      <c r="B29" s="31"/>
      <c r="C29" s="31"/>
      <c r="D29" s="31"/>
      <c r="E29" s="31"/>
    </row>
    <row r="30" spans="1:5" ht="14.25">
      <c r="A30" s="163" t="s">
        <v>524</v>
      </c>
      <c r="B30" s="164"/>
      <c r="C30" s="164"/>
      <c r="D30" s="164"/>
      <c r="E30" s="165"/>
    </row>
    <row r="31" spans="1:5" ht="14.25">
      <c r="A31" s="157" t="s">
        <v>525</v>
      </c>
      <c r="B31" s="158"/>
      <c r="C31" s="158"/>
      <c r="D31" s="158"/>
      <c r="E31" s="159"/>
    </row>
    <row r="32" spans="1:5" ht="14.25">
      <c r="A32" s="157" t="s">
        <v>527</v>
      </c>
      <c r="B32" s="158"/>
      <c r="C32" s="158"/>
      <c r="D32" s="158"/>
      <c r="E32" s="159"/>
    </row>
    <row r="33" spans="1:5" ht="14.25">
      <c r="A33" s="160" t="s">
        <v>145</v>
      </c>
      <c r="B33" s="161"/>
      <c r="C33" s="161"/>
      <c r="D33" s="161"/>
      <c r="E33" s="162"/>
    </row>
    <row r="34" spans="1:5" ht="42.75">
      <c r="A34" s="72" t="s">
        <v>146</v>
      </c>
      <c r="B34" s="38" t="s">
        <v>475</v>
      </c>
      <c r="C34" s="83" t="s">
        <v>452</v>
      </c>
      <c r="D34" s="83" t="s">
        <v>478</v>
      </c>
      <c r="E34" s="38" t="s">
        <v>477</v>
      </c>
    </row>
    <row r="35" spans="1:5" ht="12.75">
      <c r="A35" s="66" t="s">
        <v>529</v>
      </c>
      <c r="B35" s="136">
        <v>4457102</v>
      </c>
      <c r="C35" s="146">
        <v>4644000</v>
      </c>
      <c r="D35" s="146">
        <v>4644000</v>
      </c>
      <c r="E35" s="153">
        <v>4577000</v>
      </c>
    </row>
    <row r="36" spans="1:5" ht="12.75">
      <c r="A36" s="66" t="s">
        <v>530</v>
      </c>
      <c r="B36" s="136">
        <v>65365</v>
      </c>
      <c r="C36" s="136">
        <v>100000</v>
      </c>
      <c r="D36" s="136">
        <v>100000</v>
      </c>
      <c r="E36" s="137">
        <v>125000</v>
      </c>
    </row>
    <row r="37" spans="1:5" ht="12.75">
      <c r="A37" s="66" t="s">
        <v>531</v>
      </c>
      <c r="B37" s="136">
        <v>364416</v>
      </c>
      <c r="C37" s="136">
        <v>225000</v>
      </c>
      <c r="D37" s="136">
        <v>225000</v>
      </c>
      <c r="E37" s="137">
        <v>225000</v>
      </c>
    </row>
    <row r="38" spans="1:5" ht="12.75">
      <c r="A38" s="66" t="s">
        <v>528</v>
      </c>
      <c r="B38" s="136">
        <v>530695</v>
      </c>
      <c r="C38" s="136">
        <v>275000</v>
      </c>
      <c r="D38" s="136">
        <v>275000</v>
      </c>
      <c r="E38" s="137">
        <v>275000</v>
      </c>
    </row>
    <row r="39" spans="1:5" ht="12.75">
      <c r="A39" s="68" t="s">
        <v>532</v>
      </c>
      <c r="B39" s="136">
        <v>0</v>
      </c>
      <c r="C39" s="136">
        <v>1000000</v>
      </c>
      <c r="D39" s="136">
        <v>1000000</v>
      </c>
      <c r="E39" s="137">
        <v>1000000</v>
      </c>
    </row>
    <row r="40" spans="1:5" ht="12.75">
      <c r="A40" s="66" t="s">
        <v>533</v>
      </c>
      <c r="B40" s="136">
        <v>0</v>
      </c>
      <c r="C40" s="136">
        <v>920000</v>
      </c>
      <c r="D40" s="136">
        <v>920000</v>
      </c>
      <c r="E40" s="137">
        <v>0</v>
      </c>
    </row>
    <row r="41" spans="1:5" ht="12.75">
      <c r="A41" s="66" t="s">
        <v>534</v>
      </c>
      <c r="B41" s="136">
        <v>0</v>
      </c>
      <c r="C41" s="136">
        <v>0</v>
      </c>
      <c r="D41" s="136">
        <v>0</v>
      </c>
      <c r="E41" s="137">
        <v>0</v>
      </c>
    </row>
    <row r="42" spans="1:5" ht="12.75">
      <c r="A42" s="66" t="s">
        <v>535</v>
      </c>
      <c r="B42" s="136">
        <v>0</v>
      </c>
      <c r="C42" s="136">
        <v>0</v>
      </c>
      <c r="D42" s="136">
        <v>0</v>
      </c>
      <c r="E42" s="137">
        <v>700000</v>
      </c>
    </row>
    <row r="43" spans="1:5" ht="12.75">
      <c r="A43" s="66"/>
      <c r="B43" s="136"/>
      <c r="C43" s="136"/>
      <c r="D43" s="136"/>
      <c r="E43" s="137"/>
    </row>
    <row r="44" spans="1:5" ht="19.5" customHeight="1">
      <c r="A44" s="13" t="s">
        <v>538</v>
      </c>
      <c r="B44" s="143">
        <f>SUM(B35:B43)</f>
        <v>5417578</v>
      </c>
      <c r="C44" s="143">
        <f>SUM(C35:C43)</f>
        <v>7164000</v>
      </c>
      <c r="D44" s="143">
        <f>SUM(D35:D43)</f>
        <v>7164000</v>
      </c>
      <c r="E44" s="144">
        <f>SUM(E35:E43)</f>
        <v>6902000</v>
      </c>
    </row>
    <row r="45" spans="1:5" ht="12.75">
      <c r="A45" s="73"/>
      <c r="B45" s="10"/>
      <c r="C45" s="10"/>
      <c r="D45" s="10"/>
      <c r="E45" s="10"/>
    </row>
    <row r="46" spans="1:5" ht="12.75">
      <c r="A46" s="71" t="s">
        <v>536</v>
      </c>
      <c r="B46" s="10"/>
      <c r="C46" s="10"/>
      <c r="D46" s="10"/>
      <c r="E46" s="10"/>
    </row>
    <row r="47" spans="1:5" ht="12.75">
      <c r="A47" s="33"/>
      <c r="B47" s="10"/>
      <c r="C47" s="10"/>
      <c r="D47" s="10"/>
      <c r="E47" s="10"/>
    </row>
    <row r="48" spans="1:5" ht="12.75">
      <c r="A48" s="71"/>
      <c r="B48" s="10"/>
      <c r="C48" s="10"/>
      <c r="D48" s="10"/>
      <c r="E48" s="10"/>
    </row>
  </sheetData>
  <sheetProtection/>
  <mergeCells count="8">
    <mergeCell ref="A32:E32"/>
    <mergeCell ref="A33:E33"/>
    <mergeCell ref="A5:E5"/>
    <mergeCell ref="A6:E6"/>
    <mergeCell ref="A7:E7"/>
    <mergeCell ref="A8:E8"/>
    <mergeCell ref="A30:E30"/>
    <mergeCell ref="A31:E31"/>
  </mergeCells>
  <printOptions horizontalCentered="1"/>
  <pageMargins left="1.3" right="0.1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YSRHU</dc:creator>
  <cp:keywords/>
  <dc:description/>
  <cp:lastModifiedBy>YSRHU</cp:lastModifiedBy>
  <cp:lastPrinted>2016-07-08T05:36:46Z</cp:lastPrinted>
  <dcterms:created xsi:type="dcterms:W3CDTF">1996-10-14T23:33:28Z</dcterms:created>
  <dcterms:modified xsi:type="dcterms:W3CDTF">2016-07-08T05:37:54Z</dcterms:modified>
  <cp:category/>
  <cp:version/>
  <cp:contentType/>
  <cp:contentStatus/>
</cp:coreProperties>
</file>